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446" activeTab="6"/>
  </bookViews>
  <sheets>
    <sheet name="1-1" sheetId="1" r:id="rId1"/>
    <sheet name="1-2" sheetId="2" r:id="rId2"/>
    <sheet name="1-3" sheetId="8" r:id="rId3"/>
    <sheet name="2-1" sheetId="4" r:id="rId4"/>
    <sheet name="2-2" sheetId="5" r:id="rId5"/>
    <sheet name="2-3" sheetId="6" r:id="rId6"/>
    <sheet name="2-4" sheetId="7" r:id="rId7"/>
  </sheets>
  <definedNames>
    <definedName name="_xlnm._FilterDatabase" localSheetId="0" hidden="1">'1-1'!$A$7:$F$8</definedName>
    <definedName name="_xlnm._FilterDatabase" localSheetId="3" hidden="1">'2-1'!$A$5:$N$6</definedName>
    <definedName name="_xlnm._FilterDatabase" localSheetId="5" hidden="1">'2-3'!$A$4:$H$33</definedName>
    <definedName name="_xlnm.Print_Titles" localSheetId="4">'2-2'!$1:$5</definedName>
    <definedName name="_xlnm.Print_Titles" localSheetId="5">'2-3'!$2:$4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<sst xmlns="http://schemas.openxmlformats.org/spreadsheetml/2006/main" count="339" uniqueCount="165">
  <si>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</si>
  <si>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</si>
  <si>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</si>
  <si>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</si>
  <si>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</si>
  <si>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</si>
  <si>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</si>
  <si>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</si>
  <si>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</si>
  <si>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2024年度米东区政府一般债务限额、余额情况表</t>
  </si>
  <si>
    <t>单位：亿元</t>
  </si>
  <si>
    <t>行政区划名称</t>
  </si>
  <si>
    <t>一般债务限额总额</t>
  </si>
  <si>
    <t>其中：新增一般债务限额</t>
  </si>
  <si>
    <t>一般债务余额决算数</t>
  </si>
  <si>
    <t>VALID#</t>
  </si>
  <si>
    <t>米东区</t>
  </si>
  <si>
    <t>附件1-2</t>
  </si>
  <si>
    <t>2024年度米东区政府专项债务限额、余额情况表</t>
  </si>
  <si>
    <t>专项债务限额总额</t>
  </si>
  <si>
    <t>其中：新增专项债务限额</t>
  </si>
  <si>
    <t>专项债务余额决算数</t>
  </si>
  <si>
    <t>YBXE_Y1#</t>
  </si>
  <si>
    <t>ZXXE_Y1#</t>
  </si>
  <si>
    <t>YBYE_Y1#</t>
  </si>
  <si>
    <t>ZXYE_Y1#</t>
  </si>
  <si>
    <t>附件1-3</t>
  </si>
  <si>
    <t>2024年度米东区政府债务限额、余额（含一般债务限额、余额和专项债务限额、余额）情况表</t>
  </si>
  <si>
    <t>政府债务限额总额</t>
  </si>
  <si>
    <t>其中：新增债务限额</t>
  </si>
  <si>
    <t>政府债务余额决算数</t>
  </si>
  <si>
    <t>合计</t>
  </si>
  <si>
    <t>一般债务</t>
  </si>
  <si>
    <t>专项债务</t>
  </si>
  <si>
    <t>附件2-1</t>
  </si>
  <si>
    <t>2024年度米东区政府债券发行情况表</t>
  </si>
  <si>
    <t>政府债券发行总额</t>
  </si>
  <si>
    <t>其中：新增债券额度</t>
  </si>
  <si>
    <t>其中：再融资债券额度</t>
  </si>
  <si>
    <t>新增债券</t>
  </si>
  <si>
    <t>再融资债券</t>
  </si>
  <si>
    <t>小计</t>
  </si>
  <si>
    <t>一般债券</t>
  </si>
  <si>
    <t>专项债券</t>
  </si>
  <si>
    <t>附件2-2</t>
  </si>
  <si>
    <t>2024年度米东区政府债券发行情况明细表</t>
  </si>
  <si>
    <t>债券类型</t>
  </si>
  <si>
    <t>地方政府债券</t>
  </si>
  <si>
    <t>置换债券</t>
  </si>
  <si>
    <t>一般</t>
  </si>
  <si>
    <t>专项</t>
  </si>
  <si>
    <t>金额</t>
  </si>
  <si>
    <t>平均利率%</t>
  </si>
  <si>
    <t>1年</t>
  </si>
  <si>
    <t>2年</t>
  </si>
  <si>
    <t>3年</t>
  </si>
  <si>
    <t>5年</t>
  </si>
  <si>
    <t>7年</t>
  </si>
  <si>
    <t>10年</t>
  </si>
  <si>
    <t>15年</t>
  </si>
  <si>
    <t>20年</t>
  </si>
  <si>
    <t>25年</t>
  </si>
  <si>
    <t>30年</t>
  </si>
  <si>
    <t>附件2-3</t>
  </si>
  <si>
    <t>2024年度米东区新增债券使用情况表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</si>
  <si>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</si>
  <si>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</si>
  <si>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</si>
  <si>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</si>
  <si>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</si>
  <si>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</si>
  <si>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</si>
  <si>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实际支出</t>
  </si>
  <si>
    <t>乌鲁木齐市米东区城市管理局（城市管理行政执法局）</t>
  </si>
  <si>
    <t>乌鲁木齐市米东区供热基础设施建设项目</t>
  </si>
  <si>
    <t>080102 供热</t>
  </si>
  <si>
    <t>乌鲁木齐市米东区人民医院</t>
  </si>
  <si>
    <t>乌鲁木齐市米东区人民医院新院区建设项目</t>
  </si>
  <si>
    <t>060102 公共卫生设施</t>
  </si>
  <si>
    <t>乌鲁木齐市米东区建设局（交通局）</t>
  </si>
  <si>
    <t>乌鲁木齐市米东区智具小镇家居产业园基础设施完善工程项目</t>
  </si>
  <si>
    <t>0802 产业园区基础设施</t>
  </si>
  <si>
    <t>乌鲁木齐市米东区精细化工产业创新园及中小微企业创新创业园（三期）基础设施建设项目</t>
  </si>
  <si>
    <t>乌鲁木齐市米东区化工工业园管委会</t>
  </si>
  <si>
    <t>乌鲁木齐市米东区东凯综合物流园一期项目</t>
  </si>
  <si>
    <t>乌鲁木齐市米东区人力资源和社会保障局</t>
  </si>
  <si>
    <t>乌鲁木齐市米东区技工学校改扩建项目</t>
  </si>
  <si>
    <t>060202 职业教育</t>
  </si>
  <si>
    <t>乌鲁木齐市米东区光伏产业园基础设施建设（一期）项目</t>
  </si>
  <si>
    <t>米东区中医医院</t>
  </si>
  <si>
    <t>乌鲁木齐市米东区基层中医能力提升项目</t>
  </si>
  <si>
    <t>乌鲁木齐市米东区米东化工工业园二期基础设施项目</t>
  </si>
  <si>
    <t>米东区矿业医院</t>
  </si>
  <si>
    <t>乌鲁木齐市米东区新建煤矿职业病医技住院楼项目</t>
  </si>
  <si>
    <t>乌鲁木齐市米东区技工学校实训车间建设项目</t>
  </si>
  <si>
    <t>米东区水务局</t>
  </si>
  <si>
    <t>米东区城镇排水管网新建及改造项目</t>
  </si>
  <si>
    <t>0501 城镇污水垃圾收集处理</t>
  </si>
  <si>
    <t>米东区科学技术局</t>
  </si>
  <si>
    <t>乌鲁木齐国家农业科技园米东马场湖核心区建设项目</t>
  </si>
  <si>
    <t>米东区农业农村局</t>
  </si>
  <si>
    <t>乌鲁木齐市米东区农牧业产业园综合体基础设施建设项目</t>
  </si>
  <si>
    <t>乌鲁木齐市米东区城镇污水厂及配套管网设施建设项目</t>
  </si>
  <si>
    <t>乌鲁木齐市米东区污水厂北部片区再生水资源化利用项目</t>
  </si>
  <si>
    <t>新疆米东科技创新服务基地建设项目</t>
  </si>
  <si>
    <t>乌鲁木齐市职业中等专业学校</t>
  </si>
  <si>
    <t>乌鲁木齐市米东区职业中等专业学校综合实训楼建设项目</t>
  </si>
  <si>
    <t>米东区教育局</t>
  </si>
  <si>
    <t>乌鲁木齐市米东区教育信息化提升项目</t>
  </si>
  <si>
    <t>0605 其他社会事业</t>
  </si>
  <si>
    <t>阳光丽景湾片区新建学校项目</t>
  </si>
  <si>
    <t>乌鲁木齐市米东区龙河南路东巷(永丰路-稻香路)道路新建项目</t>
  </si>
  <si>
    <t>乌鲁木齐市米东区皇渠路(碱沟东路-民泰街)道路新建工程项目</t>
  </si>
  <si>
    <t>乌鲁木齐市米东区纬三路东延(纬三路-曲扬路)道路新建工程项目</t>
  </si>
  <si>
    <t>米东区古牧地西路北四巷(古牧地西路-规划路)道路新建工程项目</t>
  </si>
  <si>
    <t>乌鲁木齐米东区临空经济区静宜路(纬三路-田园路)道路新建工程项目</t>
  </si>
  <si>
    <t>乌鲁木齐市米东区育林路(龙河路-稻香路)道路新建工程项目</t>
  </si>
  <si>
    <t>乌鲁木齐市米东区民康南路(米东大道-碱沟路)道路新建工程项目</t>
  </si>
  <si>
    <t>乌鲁木齐市米东区建筑小区供排水设施提升改造项目</t>
  </si>
  <si>
    <t>080101 供排水</t>
  </si>
  <si>
    <t>备注：新增债券额度由各地州市统筹分配至地州市本级、所辖县市区；各地县的新增债券项目具体安排，由当地按程序报本级人大批准，未在此表中列示。</t>
  </si>
  <si>
    <t>DEBT_T_XXGK_FX_HBFXYS</t>
  </si>
  <si>
    <t>AD_CODE#65</t>
  </si>
  <si>
    <t>XM_TYPE#</t>
  </si>
  <si>
    <t>XM_NAME#</t>
  </si>
  <si>
    <t>AD_BJ#</t>
  </si>
  <si>
    <t>附件2-4</t>
  </si>
  <si>
    <t>2024年度米东区还本付息决算情况表</t>
  </si>
  <si>
    <t>项目</t>
  </si>
  <si>
    <t>FXYB</t>
  </si>
  <si>
    <t>一、上年末地方政府债务余额</t>
  </si>
  <si>
    <t>FXYB_Y1</t>
  </si>
  <si>
    <t>其中：一般债务</t>
  </si>
  <si>
    <t>FXYB _Y1_ZRZ</t>
  </si>
  <si>
    <t>FXZX_Y1</t>
  </si>
  <si>
    <t>二、上年地方政府债务限额</t>
  </si>
  <si>
    <t>FXZX _Y1_ZRZ</t>
  </si>
  <si>
    <t>HB_Y1</t>
  </si>
  <si>
    <t>YBHB_Y1</t>
  </si>
  <si>
    <t>三、当年地方政府债务发行决算数</t>
  </si>
  <si>
    <t>ZXHB_Y1</t>
  </si>
  <si>
    <t>新增一般债券发行额</t>
  </si>
  <si>
    <t>FX_Y1</t>
  </si>
  <si>
    <t>再融资一般债券发行额</t>
  </si>
  <si>
    <t>YBFX_Y1</t>
  </si>
  <si>
    <t>新增专项债券发行额</t>
  </si>
  <si>
    <t>ZXFX_Y1</t>
  </si>
  <si>
    <t>再融资专项债券发行额</t>
  </si>
  <si>
    <t>YBHB</t>
  </si>
  <si>
    <t>置换一般债券发行额</t>
  </si>
  <si>
    <t>YBHB_YS</t>
  </si>
  <si>
    <t>置换专项债券发行额</t>
  </si>
  <si>
    <t>YBHB_YS_ZRZ</t>
  </si>
  <si>
    <t>国际金融组织和外国政府贷款</t>
  </si>
  <si>
    <t>YBHB_YS_CZZJ</t>
  </si>
  <si>
    <t>四、当年地方政府债务还本决算数</t>
  </si>
  <si>
    <t>ZXHB_YS</t>
  </si>
  <si>
    <t>ZXHB_YS_ZRZ</t>
  </si>
  <si>
    <t>ZXHB_YS_CZZJ</t>
  </si>
  <si>
    <t>五、当年地方政府债务付息决算数</t>
  </si>
  <si>
    <t>FX_YS</t>
  </si>
  <si>
    <t>YBFX_YS</t>
  </si>
  <si>
    <t>ZXFX_YS</t>
  </si>
  <si>
    <t>六、当年地方政府债务余额决算数</t>
  </si>
  <si>
    <t>七、当年地方政府债务限额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</si>
</sst>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#,##0.00_ "/>
    <numFmt numFmtId="179" formatCode="#0.00"/>
  </numFmts>
  <fonts count="43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SimSun"/>
      <charset val="134"/>
    </font>
    <font>
      <sz val="11"/>
      <color indexed="8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SimSun"/>
      <charset val="134"/>
    </font>
    <font>
      <sz val="11"/>
      <name val="SimSun"/>
      <charset val="134"/>
    </font>
    <font>
      <b/>
      <sz val="10"/>
      <color rgb="FF000000"/>
      <name val="仿宋_GB2312"/>
      <charset val="134"/>
    </font>
    <font>
      <sz val="10"/>
      <color indexed="8"/>
      <name val="仿宋_GB2312"/>
      <charset val="1"/>
    </font>
    <font>
      <sz val="10"/>
      <color theme="1"/>
      <name val="仿宋_GB2312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b/>
      <sz val="14"/>
      <color rgb="FF000000"/>
      <name val="仿宋_GB2312"/>
      <charset val="134"/>
    </font>
    <font>
      <sz val="14"/>
      <color rgb="FF000000"/>
      <name val="仿宋_GB2312"/>
      <charset val="134"/>
    </font>
    <font>
      <sz val="16"/>
      <name val="仿宋_GB2312"/>
      <charset val="134"/>
    </font>
    <font>
      <b/>
      <sz val="10"/>
      <name val="仿宋_GB2312"/>
      <charset val="134"/>
    </font>
    <font>
      <sz val="9"/>
      <name val="仿宋_GB2312"/>
      <charset val="134"/>
    </font>
    <font>
      <sz val="11"/>
      <name val="黑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1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3" applyNumberFormat="0" applyAlignment="0" applyProtection="0">
      <alignment vertical="center"/>
    </xf>
    <xf numFmtId="0" fontId="31" fillId="5" borderId="14" applyNumberFormat="0" applyAlignment="0" applyProtection="0">
      <alignment vertical="center"/>
    </xf>
    <xf numFmtId="0" fontId="32" fillId="5" borderId="13" applyNumberFormat="0" applyAlignment="0" applyProtection="0">
      <alignment vertical="center"/>
    </xf>
    <xf numFmtId="0" fontId="33" fillId="6" borderId="15" applyNumberFormat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1" fillId="0" borderId="0"/>
    <xf numFmtId="0" fontId="1" fillId="0" borderId="0">
      <alignment vertical="center"/>
    </xf>
    <xf numFmtId="0" fontId="42" fillId="0" borderId="0">
      <alignment vertical="center"/>
    </xf>
    <xf numFmtId="0" fontId="21" fillId="0" borderId="0">
      <alignment vertical="center"/>
    </xf>
  </cellStyleXfs>
  <cellXfs count="83">
    <xf numFmtId="0" fontId="0" fillId="0" borderId="0" xfId="0" applyFont="1">
      <alignment vertical="center"/>
    </xf>
    <xf numFmtId="0" fontId="1" fillId="0" borderId="0" xfId="51" applyFont="1" applyFill="1" applyBorder="1" applyAlignment="1">
      <alignment vertical="center"/>
    </xf>
    <xf numFmtId="0" fontId="2" fillId="0" borderId="0" xfId="5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0" borderId="0" xfId="50" applyFont="1" applyFill="1">
      <alignment vertical="center"/>
    </xf>
    <xf numFmtId="0" fontId="3" fillId="0" borderId="0" xfId="50" applyFont="1" applyFill="1">
      <alignment vertical="center"/>
    </xf>
    <xf numFmtId="0" fontId="4" fillId="0" borderId="0" xfId="50" applyFont="1" applyFill="1" applyAlignment="1">
      <alignment horizontal="center" vertical="center" wrapText="1"/>
    </xf>
    <xf numFmtId="0" fontId="5" fillId="0" borderId="0" xfId="50" applyFont="1" applyFill="1" applyBorder="1" applyAlignment="1">
      <alignment horizontal="left" vertical="center" wrapText="1"/>
    </xf>
    <xf numFmtId="0" fontId="5" fillId="0" borderId="0" xfId="50" applyFont="1" applyFill="1" applyBorder="1" applyAlignment="1">
      <alignment horizontal="right" vertical="center" wrapText="1"/>
    </xf>
    <xf numFmtId="0" fontId="8" fillId="0" borderId="1" xfId="5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3" fontId="10" fillId="0" borderId="1" xfId="1" applyFont="1" applyBorder="1" applyAlignment="1">
      <alignment vertical="center"/>
    </xf>
    <xf numFmtId="43" fontId="10" fillId="0" borderId="1" xfId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176" fontId="10" fillId="0" borderId="1" xfId="1" applyNumberFormat="1" applyFont="1" applyFill="1" applyBorder="1" applyAlignment="1">
      <alignment horizontal="right" vertical="center"/>
    </xf>
    <xf numFmtId="177" fontId="11" fillId="0" borderId="1" xfId="0" applyNumberFormat="1" applyFont="1" applyFill="1" applyBorder="1" applyAlignment="1">
      <alignment horizontal="right" vertical="center"/>
    </xf>
    <xf numFmtId="43" fontId="10" fillId="0" borderId="1" xfId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0" xfId="50" applyFont="1" applyFill="1" applyBorder="1" applyAlignment="1">
      <alignment horizontal="center" vertical="center" wrapText="1"/>
    </xf>
    <xf numFmtId="0" fontId="1" fillId="0" borderId="0" xfId="50" applyFont="1" applyFill="1" applyAlignment="1">
      <alignment vertical="center"/>
    </xf>
    <xf numFmtId="0" fontId="3" fillId="0" borderId="0" xfId="50" applyFont="1" applyFill="1" applyAlignment="1">
      <alignment horizontal="left" vertical="center"/>
    </xf>
    <xf numFmtId="0" fontId="7" fillId="0" borderId="0" xfId="50" applyFont="1" applyFill="1" applyBorder="1" applyAlignment="1">
      <alignment horizontal="center" vertical="center" wrapText="1"/>
    </xf>
    <xf numFmtId="0" fontId="13" fillId="0" borderId="3" xfId="50" applyFont="1" applyFill="1" applyBorder="1" applyAlignment="1">
      <alignment horizontal="center" vertical="center" wrapText="1"/>
    </xf>
    <xf numFmtId="0" fontId="13" fillId="0" borderId="4" xfId="50" applyFont="1" applyFill="1" applyBorder="1" applyAlignment="1">
      <alignment horizontal="center" vertical="center" wrapText="1"/>
    </xf>
    <xf numFmtId="0" fontId="13" fillId="0" borderId="5" xfId="50" applyFont="1" applyFill="1" applyBorder="1" applyAlignment="1">
      <alignment horizontal="center" vertical="center" wrapText="1"/>
    </xf>
    <xf numFmtId="0" fontId="13" fillId="0" borderId="1" xfId="50" applyFont="1" applyFill="1" applyBorder="1" applyAlignment="1">
      <alignment horizontal="center" vertical="center" wrapText="1"/>
    </xf>
    <xf numFmtId="0" fontId="13" fillId="0" borderId="6" xfId="50" applyFont="1" applyFill="1" applyBorder="1" applyAlignment="1">
      <alignment horizontal="center" vertical="center" wrapText="1"/>
    </xf>
    <xf numFmtId="0" fontId="13" fillId="0" borderId="7" xfId="50" applyFont="1" applyFill="1" applyBorder="1" applyAlignment="1">
      <alignment horizontal="center" vertical="center" wrapText="1"/>
    </xf>
    <xf numFmtId="0" fontId="13" fillId="0" borderId="8" xfId="50" applyFont="1" applyFill="1" applyBorder="1" applyAlignment="1">
      <alignment horizontal="center" vertical="center" wrapText="1"/>
    </xf>
    <xf numFmtId="0" fontId="14" fillId="0" borderId="1" xfId="50" applyFont="1" applyFill="1" applyBorder="1" applyAlignment="1">
      <alignment horizontal="center" vertical="center" wrapText="1"/>
    </xf>
    <xf numFmtId="178" fontId="15" fillId="0" borderId="1" xfId="0" applyNumberFormat="1" applyFont="1" applyFill="1" applyBorder="1" applyAlignment="1">
      <alignment vertical="center" wrapText="1"/>
    </xf>
    <xf numFmtId="179" fontId="15" fillId="0" borderId="1" xfId="0" applyNumberFormat="1" applyFont="1" applyFill="1" applyBorder="1" applyAlignment="1">
      <alignment vertical="center" wrapText="1"/>
    </xf>
    <xf numFmtId="43" fontId="14" fillId="0" borderId="1" xfId="50" applyNumberFormat="1" applyFont="1" applyFill="1" applyBorder="1" applyAlignment="1">
      <alignment horizontal="center" vertical="center" wrapText="1"/>
    </xf>
    <xf numFmtId="0" fontId="7" fillId="0" borderId="0" xfId="50" applyFont="1" applyFill="1" applyBorder="1" applyAlignment="1">
      <alignment horizontal="right" vertical="center" wrapText="1"/>
    </xf>
    <xf numFmtId="0" fontId="7" fillId="0" borderId="0" xfId="50" applyFont="1" applyFill="1" applyAlignment="1">
      <alignment horizontal="right" vertical="center" wrapText="1"/>
    </xf>
    <xf numFmtId="0" fontId="5" fillId="0" borderId="0" xfId="50" applyFont="1" applyFill="1" applyBorder="1" applyAlignment="1">
      <alignment vertical="center" wrapText="1"/>
    </xf>
    <xf numFmtId="0" fontId="16" fillId="0" borderId="2" xfId="50" applyFont="1" applyFill="1" applyBorder="1" applyAlignment="1">
      <alignment horizontal="center" vertical="center" wrapText="1"/>
    </xf>
    <xf numFmtId="0" fontId="16" fillId="0" borderId="1" xfId="50" applyFont="1" applyFill="1" applyBorder="1" applyAlignment="1">
      <alignment horizontal="center" vertical="center" wrapText="1"/>
    </xf>
    <xf numFmtId="0" fontId="16" fillId="0" borderId="9" xfId="50" applyFont="1" applyFill="1" applyBorder="1" applyAlignment="1">
      <alignment horizontal="center" vertical="center" wrapText="1"/>
    </xf>
    <xf numFmtId="0" fontId="17" fillId="0" borderId="1" xfId="50" applyFont="1" applyFill="1" applyBorder="1" applyAlignment="1">
      <alignment horizontal="left" vertical="center" wrapText="1"/>
    </xf>
    <xf numFmtId="177" fontId="11" fillId="0" borderId="1" xfId="50" applyNumberFormat="1" applyFont="1" applyFill="1" applyBorder="1" applyAlignment="1">
      <alignment horizontal="center" vertical="center" wrapText="1"/>
    </xf>
    <xf numFmtId="0" fontId="1" fillId="0" borderId="0" xfId="50" applyFont="1" applyFill="1" applyAlignment="1">
      <alignment horizontal="right" vertical="center"/>
    </xf>
    <xf numFmtId="0" fontId="16" fillId="0" borderId="0" xfId="50" applyFont="1" applyFill="1" applyAlignment="1">
      <alignment horizontal="center" vertical="center" wrapText="1"/>
    </xf>
    <xf numFmtId="177" fontId="11" fillId="0" borderId="0" xfId="50" applyNumberFormat="1" applyFont="1" applyFill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/>
    </xf>
    <xf numFmtId="177" fontId="1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2" fillId="0" borderId="0" xfId="50" applyFont="1" applyFill="1" applyBorder="1" applyAlignment="1">
      <alignment vertical="center" wrapText="1"/>
    </xf>
    <xf numFmtId="0" fontId="2" fillId="0" borderId="0" xfId="50" applyFont="1" applyFill="1" applyAlignment="1">
      <alignment vertical="center" wrapText="1"/>
    </xf>
    <xf numFmtId="0" fontId="18" fillId="0" borderId="0" xfId="50" applyFont="1" applyFill="1" applyBorder="1" applyAlignment="1">
      <alignment vertical="center" wrapText="1"/>
    </xf>
    <xf numFmtId="0" fontId="4" fillId="0" borderId="0" xfId="50" applyFont="1" applyFill="1" applyBorder="1" applyAlignment="1">
      <alignment horizontal="center" vertical="center" wrapText="1"/>
    </xf>
    <xf numFmtId="0" fontId="19" fillId="0" borderId="1" xfId="50" applyFont="1" applyFill="1" applyBorder="1" applyAlignment="1">
      <alignment horizontal="center" vertical="center" wrapText="1"/>
    </xf>
    <xf numFmtId="0" fontId="2" fillId="0" borderId="0" xfId="50" applyFont="1" applyFill="1" applyBorder="1" applyAlignment="1">
      <alignment horizontal="left" vertical="center" wrapText="1"/>
    </xf>
    <xf numFmtId="0" fontId="20" fillId="0" borderId="1" xfId="50" applyFont="1" applyFill="1" applyBorder="1" applyAlignment="1">
      <alignment horizontal="left" vertical="center" wrapText="1"/>
    </xf>
    <xf numFmtId="176" fontId="20" fillId="0" borderId="1" xfId="50" applyNumberFormat="1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176" fontId="20" fillId="0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  <cellStyle name="常规 5" xf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8"/>
  <sheetViews>
    <sheetView topLeftCell="C1" workbookViewId="0">
      <pane ySplit="7" topLeftCell="A8" activePane="bottomLeft" state="frozen"/>
      <selection/>
      <selection pane="bottomLeft" activeCell="F15" sqref="F15"/>
    </sheetView>
  </sheetViews>
  <sheetFormatPr defaultColWidth="10" defaultRowHeight="13.5" outlineLevelRow="7" outlineLevelCol="5"/>
  <cols>
    <col min="1" max="2" width="9" style="75" hidden="1" customWidth="1"/>
    <col min="3" max="3" width="22.1333333333333" style="75" customWidth="1"/>
    <col min="4" max="4" width="20" style="75" customWidth="1"/>
    <col min="5" max="5" width="24.625" style="75" customWidth="1"/>
    <col min="6" max="6" width="14.875" style="75" customWidth="1"/>
    <col min="7" max="8" width="10" style="75"/>
    <col min="9" max="9" width="12.6333333333333" style="75" customWidth="1"/>
    <col min="10" max="16384" width="10" style="75"/>
  </cols>
  <sheetData>
    <row r="1" ht="22.5" hidden="1" spans="1:4">
      <c r="A1" s="76">
        <v>0</v>
      </c>
      <c r="B1" s="76" t="s">
        <v>0</v>
      </c>
      <c r="C1" s="76" t="s">
        <v>1</v>
      </c>
      <c r="D1" s="76" t="s">
        <v>2</v>
      </c>
    </row>
    <row r="2" ht="22.5" hidden="1" spans="1:4">
      <c r="A2" s="76">
        <v>0</v>
      </c>
      <c r="B2" s="76" t="s">
        <v>3</v>
      </c>
      <c r="C2" s="76" t="s">
        <v>4</v>
      </c>
      <c r="D2" s="76" t="s">
        <v>5</v>
      </c>
    </row>
    <row r="3" hidden="1" spans="1:5">
      <c r="A3" s="76">
        <v>0</v>
      </c>
      <c r="B3" s="76" t="s">
        <v>6</v>
      </c>
      <c r="C3" s="76" t="s">
        <v>7</v>
      </c>
      <c r="E3" s="77"/>
    </row>
    <row r="4" ht="24.95" customHeight="1" spans="1:3">
      <c r="A4" s="76">
        <v>0</v>
      </c>
      <c r="B4" s="76"/>
      <c r="C4" s="78" t="s">
        <v>8</v>
      </c>
    </row>
    <row r="5" ht="35.1" customHeight="1" spans="1:6">
      <c r="A5" s="76">
        <v>0</v>
      </c>
      <c r="C5" s="5" t="s">
        <v>9</v>
      </c>
      <c r="D5" s="5"/>
      <c r="E5" s="5"/>
      <c r="F5" s="5"/>
    </row>
    <row r="6" ht="24.95" customHeight="1" spans="1:6">
      <c r="A6" s="76">
        <v>0</v>
      </c>
      <c r="C6" s="79"/>
      <c r="D6" s="79"/>
      <c r="F6" s="6" t="s">
        <v>10</v>
      </c>
    </row>
    <row r="7" ht="36.95" customHeight="1" spans="1:6">
      <c r="A7" s="76">
        <v>0</v>
      </c>
      <c r="C7" s="61" t="s">
        <v>11</v>
      </c>
      <c r="D7" s="61" t="s">
        <v>12</v>
      </c>
      <c r="E7" s="61" t="s">
        <v>13</v>
      </c>
      <c r="F7" s="61" t="s">
        <v>14</v>
      </c>
    </row>
    <row r="8" ht="30" customHeight="1" spans="1:6">
      <c r="A8" s="76" t="s">
        <v>15</v>
      </c>
      <c r="B8" s="80">
        <v>65</v>
      </c>
      <c r="C8" s="81" t="s">
        <v>16</v>
      </c>
      <c r="D8" s="82">
        <v>25.41</v>
      </c>
      <c r="E8" s="82">
        <v>1.66</v>
      </c>
      <c r="F8" s="82">
        <v>25.3</v>
      </c>
    </row>
  </sheetData>
  <mergeCells count="1">
    <mergeCell ref="C5:F5"/>
  </mergeCells>
  <printOptions horizontalCentered="1"/>
  <pageMargins left="0.629166666666667" right="0.629166666666667" top="0.786805555555556" bottom="0.78680555555555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8"/>
  <sheetViews>
    <sheetView workbookViewId="0">
      <pane ySplit="7" topLeftCell="A8" activePane="bottomLeft" state="frozen"/>
      <selection/>
      <selection pane="bottomLeft" activeCell="F19" sqref="F19"/>
    </sheetView>
  </sheetViews>
  <sheetFormatPr defaultColWidth="10" defaultRowHeight="13.5" outlineLevelRow="7"/>
  <cols>
    <col min="1" max="2" width="9" style="12" hidden="1" customWidth="1"/>
    <col min="3" max="3" width="24.25" style="12" customWidth="1"/>
    <col min="4" max="4" width="23" style="12" customWidth="1"/>
    <col min="5" max="5" width="24.75" style="12" customWidth="1"/>
    <col min="6" max="6" width="15.125" style="12" customWidth="1"/>
    <col min="7" max="8" width="10" style="12"/>
    <col min="9" max="9" width="12.6333333333333" style="12"/>
    <col min="10" max="16384" width="10" style="12"/>
  </cols>
  <sheetData>
    <row r="1" ht="22.5" hidden="1" spans="1:4">
      <c r="A1" s="67">
        <v>0</v>
      </c>
      <c r="B1" s="67" t="s">
        <v>0</v>
      </c>
      <c r="C1" s="67" t="s">
        <v>1</v>
      </c>
      <c r="D1" s="67" t="s">
        <v>2</v>
      </c>
    </row>
    <row r="2" ht="22.5" hidden="1" spans="1:4">
      <c r="A2" s="67">
        <v>0</v>
      </c>
      <c r="B2" s="67" t="s">
        <v>3</v>
      </c>
      <c r="C2" s="67" t="s">
        <v>4</v>
      </c>
      <c r="D2" s="67" t="s">
        <v>5</v>
      </c>
    </row>
    <row r="3" hidden="1" spans="1:5">
      <c r="A3" s="67">
        <v>0</v>
      </c>
      <c r="B3" s="67" t="s">
        <v>6</v>
      </c>
      <c r="C3" s="67" t="s">
        <v>7</v>
      </c>
      <c r="E3" s="68"/>
    </row>
    <row r="4" ht="24.95" customHeight="1" spans="1:3">
      <c r="A4" s="67">
        <v>0</v>
      </c>
      <c r="B4" s="67"/>
      <c r="C4" s="69" t="s">
        <v>17</v>
      </c>
    </row>
    <row r="5" ht="35.1" customHeight="1" spans="1:6">
      <c r="A5" s="67">
        <v>0</v>
      </c>
      <c r="C5" s="70" t="s">
        <v>18</v>
      </c>
      <c r="D5" s="70"/>
      <c r="E5" s="70"/>
      <c r="F5" s="70"/>
    </row>
    <row r="6" ht="24.95" customHeight="1" spans="1:6">
      <c r="A6" s="67">
        <v>0</v>
      </c>
      <c r="C6" s="46"/>
      <c r="D6" s="46"/>
      <c r="F6" s="16" t="s">
        <v>10</v>
      </c>
    </row>
    <row r="7" ht="36.95" customHeight="1" spans="1:6">
      <c r="A7" s="67">
        <v>0</v>
      </c>
      <c r="C7" s="71" t="s">
        <v>11</v>
      </c>
      <c r="D7" s="71" t="s">
        <v>19</v>
      </c>
      <c r="E7" s="71" t="s">
        <v>20</v>
      </c>
      <c r="F7" s="71" t="s">
        <v>21</v>
      </c>
    </row>
    <row r="8" ht="30" customHeight="1" spans="1:9">
      <c r="A8" s="67" t="s">
        <v>15</v>
      </c>
      <c r="B8" s="72">
        <v>65</v>
      </c>
      <c r="C8" s="73" t="s">
        <v>16</v>
      </c>
      <c r="D8" s="74">
        <v>222.39</v>
      </c>
      <c r="E8" s="74">
        <v>94.26</v>
      </c>
      <c r="F8" s="74">
        <v>221.79</v>
      </c>
      <c r="G8" s="75"/>
      <c r="H8" s="75"/>
      <c r="I8" s="75"/>
    </row>
  </sheetData>
  <mergeCells count="1">
    <mergeCell ref="C5:F5"/>
  </mergeCells>
  <printOptions horizontalCentered="1"/>
  <pageMargins left="0.629166666666667" right="0.629166666666667" top="0.786805555555556" bottom="0.786805555555556" header="0" footer="0"/>
  <pageSetup paperSize="9" fitToHeight="0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9"/>
  <sheetViews>
    <sheetView topLeftCell="C4" workbookViewId="0">
      <selection activeCell="F16" sqref="F16"/>
    </sheetView>
  </sheetViews>
  <sheetFormatPr defaultColWidth="10" defaultRowHeight="13.5"/>
  <cols>
    <col min="1" max="2" width="9" hidden="1" customWidth="1"/>
    <col min="3" max="3" width="20.5" customWidth="1"/>
    <col min="4" max="12" width="12.6333333333333" customWidth="1"/>
    <col min="13" max="13" width="9.76666666666667" customWidth="1"/>
  </cols>
  <sheetData>
    <row r="1" customFormat="1" ht="22.5" hidden="1" spans="1:4">
      <c r="A1" s="55">
        <v>0</v>
      </c>
      <c r="B1" s="55" t="s">
        <v>0</v>
      </c>
      <c r="C1" s="55" t="s">
        <v>1</v>
      </c>
      <c r="D1" s="55" t="s">
        <v>2</v>
      </c>
    </row>
    <row r="2" customFormat="1" ht="22.5" hidden="1" spans="1:5">
      <c r="A2" s="55">
        <v>0</v>
      </c>
      <c r="B2" s="55" t="s">
        <v>3</v>
      </c>
      <c r="C2" s="55" t="s">
        <v>4</v>
      </c>
      <c r="D2" s="55" t="s">
        <v>5</v>
      </c>
      <c r="E2" s="55"/>
    </row>
    <row r="3" customFormat="1" hidden="1" spans="1:12">
      <c r="A3" s="55">
        <v>0</v>
      </c>
      <c r="B3" s="55" t="s">
        <v>6</v>
      </c>
      <c r="C3" s="55" t="s">
        <v>7</v>
      </c>
      <c r="E3" s="55" t="s">
        <v>22</v>
      </c>
      <c r="F3" s="55" t="s">
        <v>23</v>
      </c>
      <c r="G3" s="56"/>
      <c r="H3" s="56"/>
      <c r="I3" s="56"/>
      <c r="K3" s="55" t="s">
        <v>24</v>
      </c>
      <c r="L3" s="55" t="s">
        <v>25</v>
      </c>
    </row>
    <row r="4" customFormat="1" ht="25" customHeight="1" spans="1:3">
      <c r="A4" s="55">
        <v>0</v>
      </c>
      <c r="B4" s="55"/>
      <c r="C4" s="57" t="s">
        <v>26</v>
      </c>
    </row>
    <row r="5" customFormat="1" ht="35" customHeight="1" spans="1:12">
      <c r="A5" s="55">
        <v>0</v>
      </c>
      <c r="C5" s="58" t="s">
        <v>27</v>
      </c>
      <c r="D5" s="58"/>
      <c r="E5" s="58"/>
      <c r="F5" s="58"/>
      <c r="G5" s="58"/>
      <c r="H5" s="58"/>
      <c r="I5" s="58"/>
      <c r="J5" s="58"/>
      <c r="K5" s="58"/>
      <c r="L5" s="58"/>
    </row>
    <row r="6" customFormat="1" ht="25" customHeight="1" spans="1:12">
      <c r="A6" s="55">
        <v>0</v>
      </c>
      <c r="C6" s="59"/>
      <c r="D6" s="59"/>
      <c r="L6" s="66" t="s">
        <v>10</v>
      </c>
    </row>
    <row r="7" customFormat="1" ht="25" customHeight="1" spans="1:12">
      <c r="A7" s="55">
        <v>0</v>
      </c>
      <c r="C7" s="60" t="s">
        <v>11</v>
      </c>
      <c r="D7" s="61" t="s">
        <v>28</v>
      </c>
      <c r="E7" s="61"/>
      <c r="F7" s="61"/>
      <c r="G7" s="61" t="s">
        <v>29</v>
      </c>
      <c r="H7" s="61"/>
      <c r="I7" s="61"/>
      <c r="J7" s="61" t="s">
        <v>30</v>
      </c>
      <c r="K7" s="61"/>
      <c r="L7" s="61"/>
    </row>
    <row r="8" customFormat="1" ht="25" customHeight="1" spans="1:12">
      <c r="A8" s="55">
        <v>0</v>
      </c>
      <c r="C8" s="62"/>
      <c r="D8" s="61" t="s">
        <v>31</v>
      </c>
      <c r="E8" s="61" t="s">
        <v>32</v>
      </c>
      <c r="F8" s="61" t="s">
        <v>33</v>
      </c>
      <c r="G8" s="61" t="s">
        <v>31</v>
      </c>
      <c r="H8" s="61" t="s">
        <v>32</v>
      </c>
      <c r="I8" s="61" t="s">
        <v>33</v>
      </c>
      <c r="J8" s="61" t="s">
        <v>31</v>
      </c>
      <c r="K8" s="61" t="s">
        <v>32</v>
      </c>
      <c r="L8" s="61" t="s">
        <v>33</v>
      </c>
    </row>
    <row r="9" customFormat="1" ht="20" customHeight="1" spans="1:12">
      <c r="A9" s="55" t="s">
        <v>15</v>
      </c>
      <c r="B9" s="63">
        <v>65</v>
      </c>
      <c r="C9" s="64" t="s">
        <v>16</v>
      </c>
      <c r="D9" s="65">
        <f>E9+F9</f>
        <v>247.8</v>
      </c>
      <c r="E9" s="65">
        <v>25.41</v>
      </c>
      <c r="F9" s="65">
        <v>222.39</v>
      </c>
      <c r="G9" s="65">
        <f>H9+I9</f>
        <v>95.92</v>
      </c>
      <c r="H9" s="65">
        <v>1.66</v>
      </c>
      <c r="I9" s="65">
        <v>94.26</v>
      </c>
      <c r="J9" s="65">
        <f>K9+L9</f>
        <v>247.09</v>
      </c>
      <c r="K9" s="65">
        <v>25.3</v>
      </c>
      <c r="L9" s="65">
        <v>221.79</v>
      </c>
    </row>
  </sheetData>
  <mergeCells count="5">
    <mergeCell ref="C5:L5"/>
    <mergeCell ref="D7:F7"/>
    <mergeCell ref="G7:I7"/>
    <mergeCell ref="J7:L7"/>
    <mergeCell ref="C7:C8"/>
  </mergeCells>
  <printOptions horizontalCentered="1"/>
  <pageMargins left="0.393055555555556" right="0.393055555555556" top="0.393055555555556" bottom="0.393055555555556" header="0.5" footer="0.5"/>
  <pageSetup paperSize="9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autoPageBreaks="0"/>
  </sheetPr>
  <dimension ref="A1:O8"/>
  <sheetViews>
    <sheetView showZeros="0" zoomScale="120" zoomScaleNormal="120" workbookViewId="0">
      <pane xSplit="2" ySplit="5" topLeftCell="C6" activePane="bottomRight" state="frozen"/>
      <selection/>
      <selection pane="topRight"/>
      <selection pane="bottomLeft"/>
      <selection pane="bottomRight" activeCell="A5" sqref="$A5:$XFD5"/>
    </sheetView>
  </sheetViews>
  <sheetFormatPr defaultColWidth="10" defaultRowHeight="13.5" outlineLevelRow="7"/>
  <cols>
    <col min="1" max="1" width="10" style="12" hidden="1" customWidth="1"/>
    <col min="2" max="2" width="22.6333333333333" style="12" customWidth="1"/>
    <col min="3" max="5" width="12.6333333333333" style="12" customWidth="1"/>
    <col min="6" max="13" width="11.6333333333333" style="12" customWidth="1"/>
    <col min="14" max="14" width="9.75" style="12" customWidth="1"/>
    <col min="15" max="16384" width="10" style="12"/>
  </cols>
  <sheetData>
    <row r="1" ht="24.95" customHeight="1" spans="2:2">
      <c r="B1" s="13" t="s">
        <v>34</v>
      </c>
    </row>
    <row r="2" ht="35.1" customHeight="1" spans="2:13">
      <c r="B2" s="14" t="s">
        <v>35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ht="24.95" customHeight="1" spans="2:13">
      <c r="B3" s="15"/>
      <c r="C3" s="15"/>
      <c r="D3" s="15"/>
      <c r="E3" s="46"/>
      <c r="F3" s="46"/>
      <c r="G3" s="46"/>
      <c r="H3" s="46"/>
      <c r="K3" s="52" t="s">
        <v>10</v>
      </c>
      <c r="L3" s="52"/>
      <c r="M3" s="52"/>
    </row>
    <row r="4" ht="22.7" customHeight="1" spans="2:13">
      <c r="B4" s="47" t="s">
        <v>11</v>
      </c>
      <c r="C4" s="48" t="s">
        <v>36</v>
      </c>
      <c r="D4" s="48"/>
      <c r="E4" s="48"/>
      <c r="F4" s="48" t="s">
        <v>37</v>
      </c>
      <c r="G4" s="48"/>
      <c r="H4" s="48"/>
      <c r="I4" s="48" t="s">
        <v>38</v>
      </c>
      <c r="J4" s="48"/>
      <c r="K4" s="48"/>
      <c r="L4" s="53"/>
      <c r="M4" s="53"/>
    </row>
    <row r="5" ht="22.7" customHeight="1" spans="2:13">
      <c r="B5" s="49"/>
      <c r="C5" s="48" t="s">
        <v>31</v>
      </c>
      <c r="D5" s="48" t="s">
        <v>39</v>
      </c>
      <c r="E5" s="48" t="s">
        <v>40</v>
      </c>
      <c r="F5" s="48" t="s">
        <v>41</v>
      </c>
      <c r="G5" s="48" t="s">
        <v>42</v>
      </c>
      <c r="H5" s="48" t="s">
        <v>43</v>
      </c>
      <c r="I5" s="48" t="s">
        <v>41</v>
      </c>
      <c r="J5" s="48" t="s">
        <v>42</v>
      </c>
      <c r="K5" s="48" t="s">
        <v>43</v>
      </c>
      <c r="L5" s="53"/>
      <c r="M5" s="53"/>
    </row>
    <row r="6" ht="20.1" customHeight="1" spans="1:15">
      <c r="A6" s="12">
        <v>65</v>
      </c>
      <c r="B6" s="50" t="s">
        <v>16</v>
      </c>
      <c r="C6" s="51">
        <f>D6+E6</f>
        <v>113.63</v>
      </c>
      <c r="D6" s="51">
        <f>F6</f>
        <v>95.92</v>
      </c>
      <c r="E6" s="51">
        <f>I6</f>
        <v>17.71</v>
      </c>
      <c r="F6" s="51">
        <f>G6+H6</f>
        <v>95.92</v>
      </c>
      <c r="G6" s="51">
        <v>1.66</v>
      </c>
      <c r="H6" s="51">
        <v>94.26</v>
      </c>
      <c r="I6" s="51">
        <f>J6+K6</f>
        <v>17.71</v>
      </c>
      <c r="J6" s="51">
        <v>2.33</v>
      </c>
      <c r="K6" s="51">
        <v>15.38</v>
      </c>
      <c r="L6" s="54"/>
      <c r="M6" s="54"/>
      <c r="N6" s="54"/>
      <c r="O6" s="54"/>
    </row>
    <row r="7" spans="12:13">
      <c r="L7" s="54"/>
      <c r="M7" s="54"/>
    </row>
    <row r="8" spans="12:13">
      <c r="L8" s="54"/>
      <c r="M8" s="54"/>
    </row>
  </sheetData>
  <mergeCells count="6">
    <mergeCell ref="B2:K2"/>
    <mergeCell ref="B3:D3"/>
    <mergeCell ref="C4:E4"/>
    <mergeCell ref="F4:H4"/>
    <mergeCell ref="I4:K4"/>
    <mergeCell ref="B4:B5"/>
  </mergeCells>
  <printOptions horizontalCentered="1"/>
  <pageMargins left="0.590277777777778" right="0.590277777777778" top="0.786805555555556" bottom="0.786805555555556" header="0" footer="0"/>
  <pageSetup paperSize="9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O27"/>
  <sheetViews>
    <sheetView showZeros="0" workbookViewId="0">
      <selection activeCell="T19" sqref="T19"/>
    </sheetView>
  </sheetViews>
  <sheetFormatPr defaultColWidth="10" defaultRowHeight="13.5"/>
  <cols>
    <col min="1" max="1" width="7" style="30" customWidth="1"/>
    <col min="2" max="2" width="11.3833333333333" style="30" customWidth="1"/>
    <col min="3" max="3" width="9.25" style="30" customWidth="1"/>
    <col min="4" max="4" width="15.3833333333333" style="30" customWidth="1"/>
    <col min="5" max="5" width="11.1333333333333" style="30" customWidth="1"/>
    <col min="6" max="6" width="15.5" style="30" customWidth="1"/>
    <col min="7" max="7" width="15.25" style="30" customWidth="1"/>
    <col min="8" max="8" width="11.1333333333333" style="30" customWidth="1"/>
    <col min="9" max="9" width="16.8833333333333" style="30" customWidth="1"/>
    <col min="10" max="12" width="8.38333333333333" style="30" customWidth="1"/>
    <col min="13" max="14" width="11.1333333333333" style="30" customWidth="1"/>
    <col min="15" max="15" width="12" style="30" customWidth="1"/>
    <col min="16" max="16" width="9.75" style="30" customWidth="1"/>
    <col min="17" max="16383" width="10" style="30"/>
    <col min="16384" max="16384" width="10" style="12"/>
  </cols>
  <sheetData>
    <row r="1" s="30" customFormat="1" ht="20.1" customHeight="1" spans="1:2">
      <c r="A1" s="31" t="s">
        <v>44</v>
      </c>
      <c r="B1" s="31"/>
    </row>
    <row r="2" s="30" customFormat="1" ht="24.95" customHeight="1" spans="1:14">
      <c r="A2" s="14" t="s">
        <v>45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="30" customFormat="1" ht="20.1" customHeight="1" spans="1:15">
      <c r="A3" s="32"/>
      <c r="B3" s="32"/>
      <c r="C3" s="32"/>
      <c r="D3" s="32"/>
      <c r="E3" s="32"/>
      <c r="F3" s="32"/>
      <c r="G3" s="32"/>
      <c r="H3" s="32"/>
      <c r="I3" s="32"/>
      <c r="J3" s="44"/>
      <c r="K3" s="44"/>
      <c r="M3" s="45" t="s">
        <v>10</v>
      </c>
      <c r="N3" s="45"/>
      <c r="O3" s="45"/>
    </row>
    <row r="4" s="30" customFormat="1" ht="20.1" customHeight="1" spans="1:15">
      <c r="A4" s="33" t="s">
        <v>46</v>
      </c>
      <c r="B4" s="34"/>
      <c r="C4" s="35"/>
      <c r="D4" s="36" t="s">
        <v>47</v>
      </c>
      <c r="E4" s="36"/>
      <c r="F4" s="36"/>
      <c r="G4" s="36" t="s">
        <v>39</v>
      </c>
      <c r="H4" s="36"/>
      <c r="I4" s="36"/>
      <c r="J4" s="36" t="s">
        <v>48</v>
      </c>
      <c r="K4" s="36"/>
      <c r="L4" s="36"/>
      <c r="M4" s="36" t="s">
        <v>40</v>
      </c>
      <c r="N4" s="36"/>
      <c r="O4" s="36"/>
    </row>
    <row r="5" s="30" customFormat="1" ht="20.1" customHeight="1" spans="1:15">
      <c r="A5" s="37"/>
      <c r="B5" s="38"/>
      <c r="C5" s="39"/>
      <c r="D5" s="36" t="s">
        <v>31</v>
      </c>
      <c r="E5" s="36" t="s">
        <v>49</v>
      </c>
      <c r="F5" s="36" t="s">
        <v>50</v>
      </c>
      <c r="G5" s="36" t="s">
        <v>31</v>
      </c>
      <c r="H5" s="36" t="s">
        <v>49</v>
      </c>
      <c r="I5" s="36" t="s">
        <v>50</v>
      </c>
      <c r="J5" s="36" t="s">
        <v>31</v>
      </c>
      <c r="K5" s="36" t="s">
        <v>49</v>
      </c>
      <c r="L5" s="36" t="s">
        <v>50</v>
      </c>
      <c r="M5" s="36" t="s">
        <v>31</v>
      </c>
      <c r="N5" s="36" t="s">
        <v>49</v>
      </c>
      <c r="O5" s="36" t="s">
        <v>50</v>
      </c>
    </row>
    <row r="6" s="30" customFormat="1" ht="18" customHeight="1" spans="1:15">
      <c r="A6" s="40" t="s">
        <v>41</v>
      </c>
      <c r="B6" s="40" t="s">
        <v>51</v>
      </c>
      <c r="C6" s="40"/>
      <c r="D6" s="41">
        <f>E6+F6</f>
        <v>113.63</v>
      </c>
      <c r="E6" s="42">
        <f>H6+K6+N6</f>
        <v>3.99</v>
      </c>
      <c r="F6" s="42">
        <f>I6+L6+O6</f>
        <v>109.64</v>
      </c>
      <c r="G6" s="42">
        <f>G8+G10+G12+G14+G16+G18+G20+G22+G24+G26</f>
        <v>95.92</v>
      </c>
      <c r="H6" s="42">
        <v>1.66</v>
      </c>
      <c r="I6" s="42">
        <f>I8+I10+I12+I14+I16+I18+I20+I22+I24+I26</f>
        <v>94.26</v>
      </c>
      <c r="J6" s="42">
        <v>0</v>
      </c>
      <c r="K6" s="42">
        <v>0</v>
      </c>
      <c r="L6" s="42">
        <v>0</v>
      </c>
      <c r="M6" s="42">
        <v>17.71</v>
      </c>
      <c r="N6" s="42">
        <v>2.33</v>
      </c>
      <c r="O6" s="42">
        <v>15.38</v>
      </c>
    </row>
    <row r="7" s="30" customFormat="1" ht="18" customHeight="1" spans="1:15">
      <c r="A7" s="40"/>
      <c r="B7" s="40" t="s">
        <v>52</v>
      </c>
      <c r="C7" s="40"/>
      <c r="D7" s="42">
        <v>2.3</v>
      </c>
      <c r="E7" s="42">
        <v>2.21</v>
      </c>
      <c r="F7" s="42">
        <v>2.3</v>
      </c>
      <c r="G7" s="42">
        <v>2.33</v>
      </c>
      <c r="H7" s="42">
        <v>2.25</v>
      </c>
      <c r="I7" s="42">
        <v>2.33</v>
      </c>
      <c r="J7" s="42">
        <v>0</v>
      </c>
      <c r="K7" s="42">
        <v>0</v>
      </c>
      <c r="L7" s="42">
        <v>0</v>
      </c>
      <c r="M7" s="42">
        <v>2.15</v>
      </c>
      <c r="N7" s="42">
        <v>2.18</v>
      </c>
      <c r="O7" s="42">
        <v>2.14</v>
      </c>
    </row>
    <row r="8" s="30" customFormat="1" ht="18" customHeight="1" spans="1:15">
      <c r="A8" s="40" t="s">
        <v>53</v>
      </c>
      <c r="B8" s="40" t="s">
        <v>51</v>
      </c>
      <c r="C8" s="40"/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43">
        <v>0</v>
      </c>
      <c r="N8" s="43">
        <v>0</v>
      </c>
      <c r="O8" s="43">
        <v>0</v>
      </c>
    </row>
    <row r="9" s="30" customFormat="1" ht="18" customHeight="1" spans="1:15">
      <c r="A9" s="40"/>
      <c r="B9" s="40" t="s">
        <v>52</v>
      </c>
      <c r="C9" s="40"/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</row>
    <row r="10" s="30" customFormat="1" ht="18" customHeight="1" spans="1:15">
      <c r="A10" s="40" t="s">
        <v>54</v>
      </c>
      <c r="B10" s="40" t="s">
        <v>51</v>
      </c>
      <c r="C10" s="40"/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3">
        <v>0</v>
      </c>
      <c r="M10" s="43">
        <v>0</v>
      </c>
      <c r="N10" s="43">
        <v>0</v>
      </c>
      <c r="O10" s="43">
        <v>0</v>
      </c>
    </row>
    <row r="11" s="30" customFormat="1" ht="18" customHeight="1" spans="1:15">
      <c r="A11" s="40"/>
      <c r="B11" s="40" t="s">
        <v>52</v>
      </c>
      <c r="C11" s="40"/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3">
        <v>0</v>
      </c>
      <c r="M11" s="43">
        <v>0</v>
      </c>
      <c r="N11" s="43">
        <v>0</v>
      </c>
      <c r="O11" s="43">
        <v>0</v>
      </c>
    </row>
    <row r="12" s="30" customFormat="1" ht="18" customHeight="1" spans="1:15">
      <c r="A12" s="40" t="s">
        <v>55</v>
      </c>
      <c r="B12" s="40" t="s">
        <v>51</v>
      </c>
      <c r="C12" s="40"/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3">
        <v>0</v>
      </c>
      <c r="M12" s="43">
        <v>0</v>
      </c>
      <c r="N12" s="43">
        <v>0</v>
      </c>
      <c r="O12" s="43">
        <v>0</v>
      </c>
    </row>
    <row r="13" s="30" customFormat="1" ht="18" customHeight="1" spans="1:15">
      <c r="A13" s="40"/>
      <c r="B13" s="40" t="s">
        <v>52</v>
      </c>
      <c r="C13" s="40"/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</row>
    <row r="14" s="30" customFormat="1" ht="18" customHeight="1" spans="1:15">
      <c r="A14" s="40" t="s">
        <v>56</v>
      </c>
      <c r="B14" s="40" t="s">
        <v>51</v>
      </c>
      <c r="C14" s="40"/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</row>
    <row r="15" s="30" customFormat="1" ht="18" customHeight="1" spans="1:15">
      <c r="A15" s="40"/>
      <c r="B15" s="40" t="s">
        <v>52</v>
      </c>
      <c r="C15" s="40"/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</row>
    <row r="16" s="30" customFormat="1" ht="18" customHeight="1" spans="1:15">
      <c r="A16" s="40" t="s">
        <v>57</v>
      </c>
      <c r="B16" s="40" t="s">
        <v>51</v>
      </c>
      <c r="C16" s="40"/>
      <c r="D16" s="42">
        <f t="shared" ref="D16:D20" si="0">E16+F16</f>
        <v>22.23</v>
      </c>
      <c r="E16" s="43">
        <v>0</v>
      </c>
      <c r="F16" s="42">
        <f t="shared" ref="F16:F20" si="1">I16+L16+O16</f>
        <v>22.23</v>
      </c>
      <c r="G16" s="42">
        <v>22.23</v>
      </c>
      <c r="H16" s="43">
        <v>0</v>
      </c>
      <c r="I16" s="42">
        <v>22.23</v>
      </c>
      <c r="J16" s="43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</row>
    <row r="17" s="30" customFormat="1" ht="18" customHeight="1" spans="1:15">
      <c r="A17" s="40"/>
      <c r="B17" s="40" t="s">
        <v>52</v>
      </c>
      <c r="C17" s="40"/>
      <c r="D17" s="42">
        <v>2.18</v>
      </c>
      <c r="E17" s="43">
        <v>0</v>
      </c>
      <c r="F17" s="42">
        <f t="shared" ref="F17:F21" si="2">I17+L17++O17</f>
        <v>2.18</v>
      </c>
      <c r="G17" s="42">
        <v>2.18</v>
      </c>
      <c r="H17" s="43">
        <v>0</v>
      </c>
      <c r="I17" s="42">
        <v>2.18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</row>
    <row r="18" s="30" customFormat="1" ht="18" customHeight="1" spans="1:15">
      <c r="A18" s="40" t="s">
        <v>58</v>
      </c>
      <c r="B18" s="40" t="s">
        <v>51</v>
      </c>
      <c r="C18" s="40"/>
      <c r="D18" s="42">
        <f t="shared" si="0"/>
        <v>67.1</v>
      </c>
      <c r="E18" s="42">
        <f>H18+K18+N18</f>
        <v>3.99</v>
      </c>
      <c r="F18" s="42">
        <f t="shared" si="1"/>
        <v>63.11</v>
      </c>
      <c r="G18" s="42">
        <v>49.39</v>
      </c>
      <c r="H18" s="42">
        <v>1.66</v>
      </c>
      <c r="I18" s="42">
        <v>47.73</v>
      </c>
      <c r="J18" s="43">
        <v>0</v>
      </c>
      <c r="K18" s="43">
        <v>0</v>
      </c>
      <c r="L18" s="43">
        <v>0</v>
      </c>
      <c r="M18" s="42">
        <v>17.71</v>
      </c>
      <c r="N18" s="42">
        <v>2.33</v>
      </c>
      <c r="O18" s="42">
        <v>15.38</v>
      </c>
    </row>
    <row r="19" s="30" customFormat="1" ht="18" customHeight="1" spans="1:15">
      <c r="A19" s="40"/>
      <c r="B19" s="40" t="s">
        <v>52</v>
      </c>
      <c r="C19" s="40"/>
      <c r="D19" s="42">
        <v>2.29</v>
      </c>
      <c r="E19" s="42">
        <v>2.21</v>
      </c>
      <c r="F19" s="42">
        <f t="shared" si="2"/>
        <v>4.48</v>
      </c>
      <c r="G19" s="42">
        <v>2.34</v>
      </c>
      <c r="H19" s="42">
        <v>2.25</v>
      </c>
      <c r="I19" s="42">
        <v>2.34</v>
      </c>
      <c r="J19" s="43">
        <v>0</v>
      </c>
      <c r="K19" s="43">
        <v>0</v>
      </c>
      <c r="L19" s="43">
        <v>0</v>
      </c>
      <c r="M19" s="42">
        <v>2.15</v>
      </c>
      <c r="N19" s="42">
        <v>2.18</v>
      </c>
      <c r="O19" s="42">
        <v>2.14</v>
      </c>
    </row>
    <row r="20" s="30" customFormat="1" ht="18" customHeight="1" spans="1:15">
      <c r="A20" s="40" t="s">
        <v>59</v>
      </c>
      <c r="B20" s="40" t="s">
        <v>51</v>
      </c>
      <c r="C20" s="40"/>
      <c r="D20" s="42">
        <f t="shared" si="0"/>
        <v>16</v>
      </c>
      <c r="E20" s="43">
        <v>0</v>
      </c>
      <c r="F20" s="42">
        <f t="shared" si="1"/>
        <v>16</v>
      </c>
      <c r="G20" s="42">
        <f>H20+I20</f>
        <v>16</v>
      </c>
      <c r="H20" s="43">
        <v>0</v>
      </c>
      <c r="I20" s="42">
        <f>20.6-4.6</f>
        <v>16</v>
      </c>
      <c r="J20" s="43">
        <v>0</v>
      </c>
      <c r="K20" s="43">
        <v>0</v>
      </c>
      <c r="L20" s="43">
        <v>0</v>
      </c>
      <c r="M20" s="43">
        <v>0</v>
      </c>
      <c r="N20" s="43">
        <v>0</v>
      </c>
      <c r="O20" s="43">
        <v>0</v>
      </c>
    </row>
    <row r="21" s="30" customFormat="1" ht="18" customHeight="1" spans="1:15">
      <c r="A21" s="40"/>
      <c r="B21" s="40" t="s">
        <v>52</v>
      </c>
      <c r="C21" s="40"/>
      <c r="D21" s="42">
        <v>2.42</v>
      </c>
      <c r="E21" s="43">
        <v>0</v>
      </c>
      <c r="F21" s="42">
        <f t="shared" si="2"/>
        <v>2.42</v>
      </c>
      <c r="G21" s="42">
        <v>2.42</v>
      </c>
      <c r="H21" s="43">
        <v>0</v>
      </c>
      <c r="I21" s="42">
        <v>2.42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3">
        <v>0</v>
      </c>
    </row>
    <row r="22" s="30" customFormat="1" ht="18" customHeight="1" spans="1:15">
      <c r="A22" s="40" t="s">
        <v>60</v>
      </c>
      <c r="B22" s="40" t="s">
        <v>51</v>
      </c>
      <c r="C22" s="40"/>
      <c r="D22" s="42">
        <f>E22+F22</f>
        <v>8.3</v>
      </c>
      <c r="E22" s="43">
        <v>0</v>
      </c>
      <c r="F22" s="42">
        <f>I22+L22+O22</f>
        <v>8.3</v>
      </c>
      <c r="G22" s="42">
        <f>H22+I22</f>
        <v>8.3</v>
      </c>
      <c r="H22" s="43">
        <v>0</v>
      </c>
      <c r="I22" s="42">
        <f>10.3-2</f>
        <v>8.3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</row>
    <row r="23" s="30" customFormat="1" ht="18" customHeight="1" spans="1:15">
      <c r="A23" s="40"/>
      <c r="B23" s="40" t="s">
        <v>52</v>
      </c>
      <c r="C23" s="40"/>
      <c r="D23" s="42">
        <v>2.43</v>
      </c>
      <c r="E23" s="43">
        <v>0</v>
      </c>
      <c r="F23" s="42">
        <f>I23+L23++O23</f>
        <v>2.43</v>
      </c>
      <c r="G23" s="42">
        <v>2.43</v>
      </c>
      <c r="H23" s="43">
        <v>0</v>
      </c>
      <c r="I23" s="42">
        <v>2.43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</row>
    <row r="24" s="30" customFormat="1" ht="18" customHeight="1" spans="1:15">
      <c r="A24" s="40" t="s">
        <v>61</v>
      </c>
      <c r="B24" s="40" t="s">
        <v>51</v>
      </c>
      <c r="C24" s="40"/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</row>
    <row r="25" s="30" customFormat="1" ht="18" customHeight="1" spans="1:15">
      <c r="A25" s="40"/>
      <c r="B25" s="40" t="s">
        <v>52</v>
      </c>
      <c r="C25" s="40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>
        <v>0</v>
      </c>
      <c r="N25" s="43">
        <v>0</v>
      </c>
      <c r="O25" s="43">
        <v>0</v>
      </c>
    </row>
    <row r="26" s="30" customFormat="1" ht="18" customHeight="1" spans="1:15">
      <c r="A26" s="40" t="s">
        <v>62</v>
      </c>
      <c r="B26" s="40" t="s">
        <v>51</v>
      </c>
      <c r="C26" s="40"/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</row>
    <row r="27" s="30" customFormat="1" ht="18" customHeight="1" spans="1:15">
      <c r="A27" s="40"/>
      <c r="B27" s="40" t="s">
        <v>52</v>
      </c>
      <c r="C27" s="40"/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</row>
  </sheetData>
  <mergeCells count="31">
    <mergeCell ref="A1:B1"/>
    <mergeCell ref="A2:N2"/>
    <mergeCell ref="J3:K3"/>
    <mergeCell ref="M3:O3"/>
    <mergeCell ref="D4:F4"/>
    <mergeCell ref="G4:I4"/>
    <mergeCell ref="J4:L4"/>
    <mergeCell ref="M4:O4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A4:C5"/>
  </mergeCells>
  <printOptions horizontalCentered="1"/>
  <pageMargins left="0.393055555555556" right="0.393055555555556" top="0.629861111111111" bottom="0.629861111111111" header="0" footer="0"/>
  <pageSetup paperSize="9" scale="82" fitToHeight="0" orientation="landscape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H33"/>
  <sheetViews>
    <sheetView workbookViewId="0">
      <pane xSplit="4" ySplit="4" topLeftCell="E6" activePane="bottomRight" state="frozen"/>
      <selection/>
      <selection pane="topRight"/>
      <selection pane="bottomLeft"/>
      <selection pane="bottomRight" activeCell="H5" sqref="H5:H32"/>
    </sheetView>
  </sheetViews>
  <sheetFormatPr defaultColWidth="10" defaultRowHeight="13.5" outlineLevelCol="7"/>
  <cols>
    <col min="1" max="1" width="6" style="12" customWidth="1"/>
    <col min="2" max="2" width="10" style="12"/>
    <col min="3" max="3" width="20.5" style="12" customWidth="1"/>
    <col min="4" max="4" width="42.75" style="12" customWidth="1"/>
    <col min="5" max="5" width="20.6333333333333" style="12" customWidth="1"/>
    <col min="6" max="8" width="11.6333333333333" style="12" customWidth="1"/>
    <col min="9" max="9" width="9.75" style="12" customWidth="1"/>
    <col min="10" max="10" width="12.6333333333333" style="12"/>
    <col min="11" max="16384" width="10" style="12"/>
  </cols>
  <sheetData>
    <row r="1" ht="21" customHeight="1" spans="1:1">
      <c r="A1" s="13" t="s">
        <v>63</v>
      </c>
    </row>
    <row r="2" ht="20.25" customHeight="1" spans="1:8">
      <c r="A2" s="14" t="s">
        <v>64</v>
      </c>
      <c r="B2" s="14"/>
      <c r="C2" s="14"/>
      <c r="D2" s="14"/>
      <c r="E2" s="14"/>
      <c r="F2" s="14"/>
      <c r="G2" s="14"/>
      <c r="H2" s="14"/>
    </row>
    <row r="3" ht="18" customHeight="1" spans="4:8">
      <c r="D3" s="15"/>
      <c r="E3" s="15"/>
      <c r="F3" s="15"/>
      <c r="H3" s="16" t="s">
        <v>10</v>
      </c>
    </row>
    <row r="4" ht="24.95" customHeight="1" spans="1:8">
      <c r="A4" s="17" t="s">
        <v>65</v>
      </c>
      <c r="B4" s="17" t="s">
        <v>66</v>
      </c>
      <c r="C4" s="17" t="s">
        <v>67</v>
      </c>
      <c r="D4" s="17" t="s">
        <v>68</v>
      </c>
      <c r="E4" s="17" t="s">
        <v>69</v>
      </c>
      <c r="F4" s="17" t="s">
        <v>70</v>
      </c>
      <c r="G4" s="17" t="s">
        <v>71</v>
      </c>
      <c r="H4" s="17" t="s">
        <v>72</v>
      </c>
    </row>
    <row r="5" ht="26" customHeight="1" spans="1:8">
      <c r="A5" s="18">
        <v>1</v>
      </c>
      <c r="B5" s="18">
        <v>650109</v>
      </c>
      <c r="C5" s="19" t="s">
        <v>73</v>
      </c>
      <c r="D5" s="19" t="s">
        <v>74</v>
      </c>
      <c r="E5" s="20" t="s">
        <v>75</v>
      </c>
      <c r="F5" s="18" t="s">
        <v>43</v>
      </c>
      <c r="G5" s="21">
        <f>141000/10000</f>
        <v>14.1</v>
      </c>
      <c r="H5" s="22">
        <v>0.5</v>
      </c>
    </row>
    <row r="6" ht="26" customHeight="1" spans="1:8">
      <c r="A6" s="18">
        <v>2</v>
      </c>
      <c r="B6" s="18">
        <v>650109</v>
      </c>
      <c r="C6" s="19" t="s">
        <v>76</v>
      </c>
      <c r="D6" s="19" t="s">
        <v>77</v>
      </c>
      <c r="E6" s="23" t="s">
        <v>78</v>
      </c>
      <c r="F6" s="18" t="s">
        <v>43</v>
      </c>
      <c r="G6" s="21">
        <f>40000/10000</f>
        <v>4</v>
      </c>
      <c r="H6" s="22">
        <f>17000/10000</f>
        <v>1.7</v>
      </c>
    </row>
    <row r="7" ht="26" customHeight="1" spans="1:8">
      <c r="A7" s="18">
        <v>3</v>
      </c>
      <c r="B7" s="18">
        <v>650109</v>
      </c>
      <c r="C7" s="19" t="s">
        <v>79</v>
      </c>
      <c r="D7" s="19" t="s">
        <v>80</v>
      </c>
      <c r="E7" s="19" t="s">
        <v>81</v>
      </c>
      <c r="F7" s="18" t="s">
        <v>43</v>
      </c>
      <c r="G7" s="21">
        <f>22000/10000</f>
        <v>2.2</v>
      </c>
      <c r="H7" s="22">
        <v>0.88</v>
      </c>
    </row>
    <row r="8" ht="26" customHeight="1" spans="1:8">
      <c r="A8" s="18">
        <v>4</v>
      </c>
      <c r="B8" s="18">
        <v>650109</v>
      </c>
      <c r="C8" s="19" t="s">
        <v>79</v>
      </c>
      <c r="D8" s="19" t="s">
        <v>82</v>
      </c>
      <c r="E8" s="19" t="s">
        <v>81</v>
      </c>
      <c r="F8" s="18" t="s">
        <v>43</v>
      </c>
      <c r="G8" s="21">
        <f>20000/10000</f>
        <v>2</v>
      </c>
      <c r="H8" s="24">
        <v>0.4</v>
      </c>
    </row>
    <row r="9" ht="26" customHeight="1" spans="1:8">
      <c r="A9" s="18">
        <v>5</v>
      </c>
      <c r="B9" s="18">
        <v>650109</v>
      </c>
      <c r="C9" s="19" t="s">
        <v>83</v>
      </c>
      <c r="D9" s="19" t="s">
        <v>84</v>
      </c>
      <c r="E9" s="19" t="s">
        <v>81</v>
      </c>
      <c r="F9" s="18" t="s">
        <v>43</v>
      </c>
      <c r="G9" s="21">
        <f>44000/10000</f>
        <v>4.4</v>
      </c>
      <c r="H9" s="25">
        <v>0</v>
      </c>
    </row>
    <row r="10" ht="26" customHeight="1" spans="1:8">
      <c r="A10" s="18">
        <v>6</v>
      </c>
      <c r="B10" s="18">
        <v>650109</v>
      </c>
      <c r="C10" s="19" t="s">
        <v>85</v>
      </c>
      <c r="D10" s="19" t="s">
        <v>86</v>
      </c>
      <c r="E10" s="23" t="s">
        <v>87</v>
      </c>
      <c r="F10" s="18" t="s">
        <v>43</v>
      </c>
      <c r="G10" s="26">
        <f>7000/10000</f>
        <v>0.7</v>
      </c>
      <c r="H10" s="24">
        <v>0.28</v>
      </c>
    </row>
    <row r="11" ht="26" customHeight="1" spans="1:8">
      <c r="A11" s="18">
        <v>7</v>
      </c>
      <c r="B11" s="18">
        <v>650109</v>
      </c>
      <c r="C11" s="19" t="s">
        <v>79</v>
      </c>
      <c r="D11" s="23" t="s">
        <v>88</v>
      </c>
      <c r="E11" s="19" t="s">
        <v>81</v>
      </c>
      <c r="F11" s="18" t="s">
        <v>43</v>
      </c>
      <c r="G11" s="26">
        <f>26000/10000</f>
        <v>2.6</v>
      </c>
      <c r="H11" s="24">
        <f>5200/10000</f>
        <v>0.52</v>
      </c>
    </row>
    <row r="12" ht="26" customHeight="1" spans="1:8">
      <c r="A12" s="18">
        <v>8</v>
      </c>
      <c r="B12" s="18">
        <v>650109</v>
      </c>
      <c r="C12" s="19" t="s">
        <v>89</v>
      </c>
      <c r="D12" s="19" t="s">
        <v>90</v>
      </c>
      <c r="E12" s="23" t="s">
        <v>78</v>
      </c>
      <c r="F12" s="18" t="s">
        <v>43</v>
      </c>
      <c r="G12" s="26">
        <f>31000/10000</f>
        <v>3.1</v>
      </c>
      <c r="H12" s="24">
        <f>12400/10000</f>
        <v>1.24</v>
      </c>
    </row>
    <row r="13" ht="26" customHeight="1" spans="1:8">
      <c r="A13" s="18">
        <v>9</v>
      </c>
      <c r="B13" s="18">
        <v>650109</v>
      </c>
      <c r="C13" s="19" t="s">
        <v>83</v>
      </c>
      <c r="D13" s="19" t="s">
        <v>91</v>
      </c>
      <c r="E13" s="19" t="s">
        <v>81</v>
      </c>
      <c r="F13" s="18" t="s">
        <v>43</v>
      </c>
      <c r="G13" s="26">
        <f>30000/10000</f>
        <v>3</v>
      </c>
      <c r="H13" s="24">
        <v>0.8</v>
      </c>
    </row>
    <row r="14" ht="26" customHeight="1" spans="1:8">
      <c r="A14" s="18">
        <v>10</v>
      </c>
      <c r="B14" s="18">
        <v>650109</v>
      </c>
      <c r="C14" s="19" t="s">
        <v>92</v>
      </c>
      <c r="D14" s="19" t="s">
        <v>93</v>
      </c>
      <c r="E14" s="23" t="s">
        <v>78</v>
      </c>
      <c r="F14" s="18" t="s">
        <v>43</v>
      </c>
      <c r="G14" s="26">
        <f>7000/10000</f>
        <v>0.7</v>
      </c>
      <c r="H14" s="24">
        <f>2800/10000</f>
        <v>0.28</v>
      </c>
    </row>
    <row r="15" ht="26" customHeight="1" spans="1:8">
      <c r="A15" s="18">
        <v>11</v>
      </c>
      <c r="B15" s="18">
        <v>650109</v>
      </c>
      <c r="C15" s="19" t="s">
        <v>85</v>
      </c>
      <c r="D15" s="19" t="s">
        <v>94</v>
      </c>
      <c r="E15" s="23" t="s">
        <v>87</v>
      </c>
      <c r="F15" s="18" t="s">
        <v>43</v>
      </c>
      <c r="G15" s="26">
        <f>4000/10000</f>
        <v>0.4</v>
      </c>
      <c r="H15" s="25">
        <v>0.16</v>
      </c>
    </row>
    <row r="16" ht="26" customHeight="1" spans="1:8">
      <c r="A16" s="18">
        <v>12</v>
      </c>
      <c r="B16" s="18">
        <v>650109</v>
      </c>
      <c r="C16" s="23" t="s">
        <v>95</v>
      </c>
      <c r="D16" s="19" t="s">
        <v>96</v>
      </c>
      <c r="E16" s="27" t="s">
        <v>97</v>
      </c>
      <c r="F16" s="18" t="s">
        <v>43</v>
      </c>
      <c r="G16" s="26">
        <f>13000/10000</f>
        <v>1.3</v>
      </c>
      <c r="H16" s="25">
        <v>0</v>
      </c>
    </row>
    <row r="17" ht="26" customHeight="1" spans="1:8">
      <c r="A17" s="18">
        <v>13</v>
      </c>
      <c r="B17" s="18">
        <v>650109</v>
      </c>
      <c r="C17" s="19" t="s">
        <v>98</v>
      </c>
      <c r="D17" s="23" t="s">
        <v>99</v>
      </c>
      <c r="E17" s="19" t="s">
        <v>81</v>
      </c>
      <c r="F17" s="18" t="s">
        <v>43</v>
      </c>
      <c r="G17" s="26">
        <f>42000/10000</f>
        <v>4.2</v>
      </c>
      <c r="H17" s="25">
        <v>0</v>
      </c>
    </row>
    <row r="18" ht="26" customHeight="1" spans="1:8">
      <c r="A18" s="18">
        <v>14</v>
      </c>
      <c r="B18" s="18">
        <v>650109</v>
      </c>
      <c r="C18" s="19" t="s">
        <v>100</v>
      </c>
      <c r="D18" s="23" t="s">
        <v>101</v>
      </c>
      <c r="E18" s="19" t="s">
        <v>81</v>
      </c>
      <c r="F18" s="18" t="s">
        <v>43</v>
      </c>
      <c r="G18" s="26">
        <f>10000/10000</f>
        <v>1</v>
      </c>
      <c r="H18" s="25">
        <v>0</v>
      </c>
    </row>
    <row r="19" ht="26" customHeight="1" spans="1:8">
      <c r="A19" s="18">
        <v>15</v>
      </c>
      <c r="B19" s="18">
        <v>650109</v>
      </c>
      <c r="C19" s="23" t="s">
        <v>95</v>
      </c>
      <c r="D19" s="19" t="s">
        <v>102</v>
      </c>
      <c r="E19" s="27" t="s">
        <v>97</v>
      </c>
      <c r="F19" s="18" t="s">
        <v>43</v>
      </c>
      <c r="G19" s="26">
        <f>20000/10000</f>
        <v>2</v>
      </c>
      <c r="H19" s="25">
        <f>8000/10000</f>
        <v>0.8</v>
      </c>
    </row>
    <row r="20" ht="26" customHeight="1" spans="1:8">
      <c r="A20" s="18">
        <v>16</v>
      </c>
      <c r="B20" s="18">
        <v>650109</v>
      </c>
      <c r="C20" s="23" t="s">
        <v>95</v>
      </c>
      <c r="D20" s="19" t="s">
        <v>103</v>
      </c>
      <c r="E20" s="27" t="s">
        <v>97</v>
      </c>
      <c r="F20" s="18" t="s">
        <v>43</v>
      </c>
      <c r="G20" s="26">
        <f>10000/10000</f>
        <v>1</v>
      </c>
      <c r="H20" s="25">
        <v>0.4</v>
      </c>
    </row>
    <row r="21" ht="26" customHeight="1" spans="1:8">
      <c r="A21" s="18">
        <v>17</v>
      </c>
      <c r="B21" s="18">
        <v>650109</v>
      </c>
      <c r="C21" s="19" t="s">
        <v>83</v>
      </c>
      <c r="D21" s="19" t="s">
        <v>104</v>
      </c>
      <c r="E21" s="19" t="s">
        <v>81</v>
      </c>
      <c r="F21" s="18" t="s">
        <v>43</v>
      </c>
      <c r="G21" s="26">
        <f>20000/10000</f>
        <v>2</v>
      </c>
      <c r="H21" s="25">
        <v>0</v>
      </c>
    </row>
    <row r="22" ht="26" customHeight="1" spans="1:8">
      <c r="A22" s="18">
        <v>18</v>
      </c>
      <c r="B22" s="18">
        <v>650109</v>
      </c>
      <c r="C22" s="19" t="s">
        <v>105</v>
      </c>
      <c r="D22" s="19" t="s">
        <v>106</v>
      </c>
      <c r="E22" s="23" t="s">
        <v>87</v>
      </c>
      <c r="F22" s="18" t="s">
        <v>43</v>
      </c>
      <c r="G22" s="26">
        <v>0.2</v>
      </c>
      <c r="H22" s="25">
        <v>0.14</v>
      </c>
    </row>
    <row r="23" ht="26" customHeight="1" spans="1:8">
      <c r="A23" s="18">
        <v>19</v>
      </c>
      <c r="B23" s="18">
        <v>650109</v>
      </c>
      <c r="C23" s="19" t="s">
        <v>107</v>
      </c>
      <c r="D23" s="23" t="s">
        <v>108</v>
      </c>
      <c r="E23" s="19" t="s">
        <v>109</v>
      </c>
      <c r="F23" s="18" t="s">
        <v>42</v>
      </c>
      <c r="G23" s="26">
        <f>5000/10000</f>
        <v>0.5</v>
      </c>
      <c r="H23" s="25">
        <v>0</v>
      </c>
    </row>
    <row r="24" ht="26" customHeight="1" spans="1:8">
      <c r="A24" s="18">
        <v>20</v>
      </c>
      <c r="B24" s="18">
        <v>650109</v>
      </c>
      <c r="C24" s="19" t="s">
        <v>107</v>
      </c>
      <c r="D24" s="28" t="s">
        <v>110</v>
      </c>
      <c r="E24" s="19" t="s">
        <v>109</v>
      </c>
      <c r="F24" s="18" t="s">
        <v>42</v>
      </c>
      <c r="G24" s="26">
        <f>1600/10000</f>
        <v>0.16</v>
      </c>
      <c r="H24" s="25">
        <v>0</v>
      </c>
    </row>
    <row r="25" ht="26" customHeight="1" spans="1:8">
      <c r="A25" s="18">
        <v>21</v>
      </c>
      <c r="B25" s="18">
        <v>650109</v>
      </c>
      <c r="C25" s="19" t="s">
        <v>79</v>
      </c>
      <c r="D25" s="23" t="s">
        <v>111</v>
      </c>
      <c r="E25" s="19" t="s">
        <v>109</v>
      </c>
      <c r="F25" s="18" t="s">
        <v>42</v>
      </c>
      <c r="G25" s="26">
        <f>700/10000</f>
        <v>0.07</v>
      </c>
      <c r="H25" s="25">
        <v>0</v>
      </c>
    </row>
    <row r="26" ht="26" customHeight="1" spans="1:8">
      <c r="A26" s="18">
        <v>22</v>
      </c>
      <c r="B26" s="18">
        <v>650109</v>
      </c>
      <c r="C26" s="19" t="s">
        <v>79</v>
      </c>
      <c r="D26" s="23" t="s">
        <v>112</v>
      </c>
      <c r="E26" s="19" t="s">
        <v>109</v>
      </c>
      <c r="F26" s="18" t="s">
        <v>42</v>
      </c>
      <c r="G26" s="26">
        <f>1100/10000</f>
        <v>0.11</v>
      </c>
      <c r="H26" s="25">
        <v>0</v>
      </c>
    </row>
    <row r="27" ht="26" customHeight="1" spans="1:8">
      <c r="A27" s="18">
        <v>23</v>
      </c>
      <c r="B27" s="18">
        <v>650109</v>
      </c>
      <c r="C27" s="19" t="s">
        <v>79</v>
      </c>
      <c r="D27" s="23" t="s">
        <v>113</v>
      </c>
      <c r="E27" s="19" t="s">
        <v>109</v>
      </c>
      <c r="F27" s="18" t="s">
        <v>42</v>
      </c>
      <c r="G27" s="26">
        <f>1200/10000</f>
        <v>0.12</v>
      </c>
      <c r="H27" s="25">
        <v>0</v>
      </c>
    </row>
    <row r="28" ht="26" customHeight="1" spans="1:8">
      <c r="A28" s="18">
        <v>24</v>
      </c>
      <c r="B28" s="18">
        <v>650109</v>
      </c>
      <c r="C28" s="19" t="s">
        <v>79</v>
      </c>
      <c r="D28" s="23" t="s">
        <v>114</v>
      </c>
      <c r="E28" s="19" t="s">
        <v>109</v>
      </c>
      <c r="F28" s="18" t="s">
        <v>42</v>
      </c>
      <c r="G28" s="26">
        <f>800/10000</f>
        <v>0.08</v>
      </c>
      <c r="H28" s="25">
        <v>0</v>
      </c>
    </row>
    <row r="29" ht="26" customHeight="1" spans="1:8">
      <c r="A29" s="18">
        <v>25</v>
      </c>
      <c r="B29" s="18">
        <v>650109</v>
      </c>
      <c r="C29" s="19" t="s">
        <v>79</v>
      </c>
      <c r="D29" s="23" t="s">
        <v>115</v>
      </c>
      <c r="E29" s="19" t="s">
        <v>109</v>
      </c>
      <c r="F29" s="18" t="s">
        <v>42</v>
      </c>
      <c r="G29" s="26">
        <f>2200/10000</f>
        <v>0.22</v>
      </c>
      <c r="H29" s="25">
        <v>0</v>
      </c>
    </row>
    <row r="30" ht="26" customHeight="1" spans="1:8">
      <c r="A30" s="18">
        <v>26</v>
      </c>
      <c r="B30" s="18">
        <v>650109</v>
      </c>
      <c r="C30" s="19" t="s">
        <v>79</v>
      </c>
      <c r="D30" s="23" t="s">
        <v>116</v>
      </c>
      <c r="E30" s="19" t="s">
        <v>109</v>
      </c>
      <c r="F30" s="18" t="s">
        <v>42</v>
      </c>
      <c r="G30" s="26">
        <f>1900/10000</f>
        <v>0.19</v>
      </c>
      <c r="H30" s="25">
        <v>0</v>
      </c>
    </row>
    <row r="31" ht="26" customHeight="1" spans="1:8">
      <c r="A31" s="18">
        <v>27</v>
      </c>
      <c r="B31" s="18">
        <v>650109</v>
      </c>
      <c r="C31" s="19" t="s">
        <v>79</v>
      </c>
      <c r="D31" s="23" t="s">
        <v>117</v>
      </c>
      <c r="E31" s="19" t="s">
        <v>109</v>
      </c>
      <c r="F31" s="18" t="s">
        <v>42</v>
      </c>
      <c r="G31" s="26">
        <f>1500/10000</f>
        <v>0.15</v>
      </c>
      <c r="H31" s="25">
        <v>0</v>
      </c>
    </row>
    <row r="32" ht="26" customHeight="1" spans="1:8">
      <c r="A32" s="18">
        <v>28</v>
      </c>
      <c r="B32" s="18">
        <v>650109</v>
      </c>
      <c r="C32" s="23" t="s">
        <v>95</v>
      </c>
      <c r="D32" s="23" t="s">
        <v>118</v>
      </c>
      <c r="E32" s="19" t="s">
        <v>119</v>
      </c>
      <c r="F32" s="18" t="s">
        <v>42</v>
      </c>
      <c r="G32" s="26">
        <f>600/10000</f>
        <v>0.06</v>
      </c>
      <c r="H32" s="25">
        <v>0</v>
      </c>
    </row>
    <row r="33" ht="24" customHeight="1" spans="1:8">
      <c r="A33" s="29" t="s">
        <v>120</v>
      </c>
      <c r="B33" s="29"/>
      <c r="C33" s="29"/>
      <c r="D33" s="29"/>
      <c r="E33" s="29"/>
      <c r="F33" s="29"/>
      <c r="G33" s="29"/>
      <c r="H33" s="29"/>
    </row>
  </sheetData>
  <mergeCells count="3">
    <mergeCell ref="A2:H2"/>
    <mergeCell ref="D3:E3"/>
    <mergeCell ref="A33:H33"/>
  </mergeCells>
  <printOptions horizontalCentered="1"/>
  <pageMargins left="0.511805555555556" right="0.511805555555556" top="0.472222222222222" bottom="0.236111111111111" header="0" footer="0"/>
  <pageSetup paperSize="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D33"/>
  <sheetViews>
    <sheetView tabSelected="1" topLeftCell="C4" workbookViewId="0">
      <selection activeCell="D11" sqref="D11"/>
    </sheetView>
  </sheetViews>
  <sheetFormatPr defaultColWidth="10" defaultRowHeight="13.5" outlineLevelCol="3"/>
  <cols>
    <col min="1" max="2" width="9" style="1" hidden="1" customWidth="1"/>
    <col min="3" max="3" width="33.125" style="1" customWidth="1"/>
    <col min="4" max="4" width="17.5" style="1" customWidth="1"/>
    <col min="5" max="5" width="10.3833333333333" style="1" customWidth="1"/>
    <col min="6" max="256" width="10" style="1" customWidth="1"/>
    <col min="257" max="257" width="28.6333333333333" style="1" customWidth="1"/>
    <col min="258" max="260" width="18.6333333333333" style="1" customWidth="1"/>
    <col min="261" max="512" width="10" style="1" customWidth="1"/>
    <col min="513" max="513" width="28.6333333333333" style="1" customWidth="1"/>
    <col min="514" max="516" width="18.6333333333333" style="1" customWidth="1"/>
    <col min="517" max="768" width="10" style="1" customWidth="1"/>
    <col min="769" max="769" width="28.6333333333333" style="1" customWidth="1"/>
    <col min="770" max="772" width="18.6333333333333" style="1" customWidth="1"/>
    <col min="773" max="1024" width="10" style="1" customWidth="1"/>
    <col min="1025" max="1025" width="28.6333333333333" style="1" customWidth="1"/>
    <col min="1026" max="1028" width="18.6333333333333" style="1" customWidth="1"/>
    <col min="1029" max="1280" width="10" style="1" customWidth="1"/>
    <col min="1281" max="1281" width="28.6333333333333" style="1" customWidth="1"/>
    <col min="1282" max="1284" width="18.6333333333333" style="1" customWidth="1"/>
    <col min="1285" max="1536" width="10" style="1" customWidth="1"/>
    <col min="1537" max="1537" width="28.6333333333333" style="1" customWidth="1"/>
    <col min="1538" max="1540" width="18.6333333333333" style="1" customWidth="1"/>
    <col min="1541" max="1792" width="10" style="1" customWidth="1"/>
    <col min="1793" max="1793" width="28.6333333333333" style="1" customWidth="1"/>
    <col min="1794" max="1796" width="18.6333333333333" style="1" customWidth="1"/>
    <col min="1797" max="2048" width="10" style="1" customWidth="1"/>
    <col min="2049" max="2049" width="28.6333333333333" style="1" customWidth="1"/>
    <col min="2050" max="2052" width="18.6333333333333" style="1" customWidth="1"/>
    <col min="2053" max="2304" width="10" style="1" customWidth="1"/>
    <col min="2305" max="2305" width="28.6333333333333" style="1" customWidth="1"/>
    <col min="2306" max="2308" width="18.6333333333333" style="1" customWidth="1"/>
    <col min="2309" max="2560" width="10" style="1" customWidth="1"/>
    <col min="2561" max="2561" width="28.6333333333333" style="1" customWidth="1"/>
    <col min="2562" max="2564" width="18.6333333333333" style="1" customWidth="1"/>
    <col min="2565" max="2816" width="10" style="1" customWidth="1"/>
    <col min="2817" max="2817" width="28.6333333333333" style="1" customWidth="1"/>
    <col min="2818" max="2820" width="18.6333333333333" style="1" customWidth="1"/>
    <col min="2821" max="3072" width="10" style="1" customWidth="1"/>
    <col min="3073" max="3073" width="28.6333333333333" style="1" customWidth="1"/>
    <col min="3074" max="3076" width="18.6333333333333" style="1" customWidth="1"/>
    <col min="3077" max="3328" width="10" style="1" customWidth="1"/>
    <col min="3329" max="3329" width="28.6333333333333" style="1" customWidth="1"/>
    <col min="3330" max="3332" width="18.6333333333333" style="1" customWidth="1"/>
    <col min="3333" max="3584" width="10" style="1" customWidth="1"/>
    <col min="3585" max="3585" width="28.6333333333333" style="1" customWidth="1"/>
    <col min="3586" max="3588" width="18.6333333333333" style="1" customWidth="1"/>
    <col min="3589" max="3840" width="10" style="1" customWidth="1"/>
    <col min="3841" max="3841" width="28.6333333333333" style="1" customWidth="1"/>
    <col min="3842" max="3844" width="18.6333333333333" style="1" customWidth="1"/>
    <col min="3845" max="4096" width="10" style="1" customWidth="1"/>
    <col min="4097" max="4097" width="28.6333333333333" style="1" customWidth="1"/>
    <col min="4098" max="4100" width="18.6333333333333" style="1" customWidth="1"/>
    <col min="4101" max="4352" width="10" style="1" customWidth="1"/>
    <col min="4353" max="4353" width="28.6333333333333" style="1" customWidth="1"/>
    <col min="4354" max="4356" width="18.6333333333333" style="1" customWidth="1"/>
    <col min="4357" max="4608" width="10" style="1" customWidth="1"/>
    <col min="4609" max="4609" width="28.6333333333333" style="1" customWidth="1"/>
    <col min="4610" max="4612" width="18.6333333333333" style="1" customWidth="1"/>
    <col min="4613" max="4864" width="10" style="1" customWidth="1"/>
    <col min="4865" max="4865" width="28.6333333333333" style="1" customWidth="1"/>
    <col min="4866" max="4868" width="18.6333333333333" style="1" customWidth="1"/>
    <col min="4869" max="5120" width="10" style="1" customWidth="1"/>
    <col min="5121" max="5121" width="28.6333333333333" style="1" customWidth="1"/>
    <col min="5122" max="5124" width="18.6333333333333" style="1" customWidth="1"/>
    <col min="5125" max="5376" width="10" style="1" customWidth="1"/>
    <col min="5377" max="5377" width="28.6333333333333" style="1" customWidth="1"/>
    <col min="5378" max="5380" width="18.6333333333333" style="1" customWidth="1"/>
    <col min="5381" max="5632" width="10" style="1" customWidth="1"/>
    <col min="5633" max="5633" width="28.6333333333333" style="1" customWidth="1"/>
    <col min="5634" max="5636" width="18.6333333333333" style="1" customWidth="1"/>
    <col min="5637" max="5888" width="10" style="1" customWidth="1"/>
    <col min="5889" max="5889" width="28.6333333333333" style="1" customWidth="1"/>
    <col min="5890" max="5892" width="18.6333333333333" style="1" customWidth="1"/>
    <col min="5893" max="6144" width="10" style="1" customWidth="1"/>
    <col min="6145" max="6145" width="28.6333333333333" style="1" customWidth="1"/>
    <col min="6146" max="6148" width="18.6333333333333" style="1" customWidth="1"/>
    <col min="6149" max="6400" width="10" style="1" customWidth="1"/>
    <col min="6401" max="6401" width="28.6333333333333" style="1" customWidth="1"/>
    <col min="6402" max="6404" width="18.6333333333333" style="1" customWidth="1"/>
    <col min="6405" max="6656" width="10" style="1" customWidth="1"/>
    <col min="6657" max="6657" width="28.6333333333333" style="1" customWidth="1"/>
    <col min="6658" max="6660" width="18.6333333333333" style="1" customWidth="1"/>
    <col min="6661" max="6912" width="10" style="1" customWidth="1"/>
    <col min="6913" max="6913" width="28.6333333333333" style="1" customWidth="1"/>
    <col min="6914" max="6916" width="18.6333333333333" style="1" customWidth="1"/>
    <col min="6917" max="7168" width="10" style="1" customWidth="1"/>
    <col min="7169" max="7169" width="28.6333333333333" style="1" customWidth="1"/>
    <col min="7170" max="7172" width="18.6333333333333" style="1" customWidth="1"/>
    <col min="7173" max="7424" width="10" style="1" customWidth="1"/>
    <col min="7425" max="7425" width="28.6333333333333" style="1" customWidth="1"/>
    <col min="7426" max="7428" width="18.6333333333333" style="1" customWidth="1"/>
    <col min="7429" max="7680" width="10" style="1" customWidth="1"/>
    <col min="7681" max="7681" width="28.6333333333333" style="1" customWidth="1"/>
    <col min="7682" max="7684" width="18.6333333333333" style="1" customWidth="1"/>
    <col min="7685" max="7936" width="10" style="1" customWidth="1"/>
    <col min="7937" max="7937" width="28.6333333333333" style="1" customWidth="1"/>
    <col min="7938" max="7940" width="18.6333333333333" style="1" customWidth="1"/>
    <col min="7941" max="8192" width="10" style="1" customWidth="1"/>
    <col min="8193" max="8193" width="28.6333333333333" style="1" customWidth="1"/>
    <col min="8194" max="8196" width="18.6333333333333" style="1" customWidth="1"/>
    <col min="8197" max="8448" width="10" style="1" customWidth="1"/>
    <col min="8449" max="8449" width="28.6333333333333" style="1" customWidth="1"/>
    <col min="8450" max="8452" width="18.6333333333333" style="1" customWidth="1"/>
    <col min="8453" max="8704" width="10" style="1" customWidth="1"/>
    <col min="8705" max="8705" width="28.6333333333333" style="1" customWidth="1"/>
    <col min="8706" max="8708" width="18.6333333333333" style="1" customWidth="1"/>
    <col min="8709" max="8960" width="10" style="1" customWidth="1"/>
    <col min="8961" max="8961" width="28.6333333333333" style="1" customWidth="1"/>
    <col min="8962" max="8964" width="18.6333333333333" style="1" customWidth="1"/>
    <col min="8965" max="9216" width="10" style="1" customWidth="1"/>
    <col min="9217" max="9217" width="28.6333333333333" style="1" customWidth="1"/>
    <col min="9218" max="9220" width="18.6333333333333" style="1" customWidth="1"/>
    <col min="9221" max="9472" width="10" style="1" customWidth="1"/>
    <col min="9473" max="9473" width="28.6333333333333" style="1" customWidth="1"/>
    <col min="9474" max="9476" width="18.6333333333333" style="1" customWidth="1"/>
    <col min="9477" max="9728" width="10" style="1" customWidth="1"/>
    <col min="9729" max="9729" width="28.6333333333333" style="1" customWidth="1"/>
    <col min="9730" max="9732" width="18.6333333333333" style="1" customWidth="1"/>
    <col min="9733" max="9984" width="10" style="1" customWidth="1"/>
    <col min="9985" max="9985" width="28.6333333333333" style="1" customWidth="1"/>
    <col min="9986" max="9988" width="18.6333333333333" style="1" customWidth="1"/>
    <col min="9989" max="10240" width="10" style="1" customWidth="1"/>
    <col min="10241" max="10241" width="28.6333333333333" style="1" customWidth="1"/>
    <col min="10242" max="10244" width="18.6333333333333" style="1" customWidth="1"/>
    <col min="10245" max="10496" width="10" style="1" customWidth="1"/>
    <col min="10497" max="10497" width="28.6333333333333" style="1" customWidth="1"/>
    <col min="10498" max="10500" width="18.6333333333333" style="1" customWidth="1"/>
    <col min="10501" max="10752" width="10" style="1" customWidth="1"/>
    <col min="10753" max="10753" width="28.6333333333333" style="1" customWidth="1"/>
    <col min="10754" max="10756" width="18.6333333333333" style="1" customWidth="1"/>
    <col min="10757" max="11008" width="10" style="1" customWidth="1"/>
    <col min="11009" max="11009" width="28.6333333333333" style="1" customWidth="1"/>
    <col min="11010" max="11012" width="18.6333333333333" style="1" customWidth="1"/>
    <col min="11013" max="11264" width="10" style="1" customWidth="1"/>
    <col min="11265" max="11265" width="28.6333333333333" style="1" customWidth="1"/>
    <col min="11266" max="11268" width="18.6333333333333" style="1" customWidth="1"/>
    <col min="11269" max="11520" width="10" style="1" customWidth="1"/>
    <col min="11521" max="11521" width="28.6333333333333" style="1" customWidth="1"/>
    <col min="11522" max="11524" width="18.6333333333333" style="1" customWidth="1"/>
    <col min="11525" max="11776" width="10" style="1" customWidth="1"/>
    <col min="11777" max="11777" width="28.6333333333333" style="1" customWidth="1"/>
    <col min="11778" max="11780" width="18.6333333333333" style="1" customWidth="1"/>
    <col min="11781" max="12032" width="10" style="1" customWidth="1"/>
    <col min="12033" max="12033" width="28.6333333333333" style="1" customWidth="1"/>
    <col min="12034" max="12036" width="18.6333333333333" style="1" customWidth="1"/>
    <col min="12037" max="12288" width="10" style="1" customWidth="1"/>
    <col min="12289" max="12289" width="28.6333333333333" style="1" customWidth="1"/>
    <col min="12290" max="12292" width="18.6333333333333" style="1" customWidth="1"/>
    <col min="12293" max="12544" width="10" style="1" customWidth="1"/>
    <col min="12545" max="12545" width="28.6333333333333" style="1" customWidth="1"/>
    <col min="12546" max="12548" width="18.6333333333333" style="1" customWidth="1"/>
    <col min="12549" max="12800" width="10" style="1" customWidth="1"/>
    <col min="12801" max="12801" width="28.6333333333333" style="1" customWidth="1"/>
    <col min="12802" max="12804" width="18.6333333333333" style="1" customWidth="1"/>
    <col min="12805" max="13056" width="10" style="1" customWidth="1"/>
    <col min="13057" max="13057" width="28.6333333333333" style="1" customWidth="1"/>
    <col min="13058" max="13060" width="18.6333333333333" style="1" customWidth="1"/>
    <col min="13061" max="13312" width="10" style="1" customWidth="1"/>
    <col min="13313" max="13313" width="28.6333333333333" style="1" customWidth="1"/>
    <col min="13314" max="13316" width="18.6333333333333" style="1" customWidth="1"/>
    <col min="13317" max="13568" width="10" style="1" customWidth="1"/>
    <col min="13569" max="13569" width="28.6333333333333" style="1" customWidth="1"/>
    <col min="13570" max="13572" width="18.6333333333333" style="1" customWidth="1"/>
    <col min="13573" max="13824" width="10" style="1" customWidth="1"/>
    <col min="13825" max="13825" width="28.6333333333333" style="1" customWidth="1"/>
    <col min="13826" max="13828" width="18.6333333333333" style="1" customWidth="1"/>
    <col min="13829" max="14080" width="10" style="1" customWidth="1"/>
    <col min="14081" max="14081" width="28.6333333333333" style="1" customWidth="1"/>
    <col min="14082" max="14084" width="18.6333333333333" style="1" customWidth="1"/>
    <col min="14085" max="14336" width="10" style="1" customWidth="1"/>
    <col min="14337" max="14337" width="28.6333333333333" style="1" customWidth="1"/>
    <col min="14338" max="14340" width="18.6333333333333" style="1" customWidth="1"/>
    <col min="14341" max="14592" width="10" style="1" customWidth="1"/>
    <col min="14593" max="14593" width="28.6333333333333" style="1" customWidth="1"/>
    <col min="14594" max="14596" width="18.6333333333333" style="1" customWidth="1"/>
    <col min="14597" max="14848" width="10" style="1" customWidth="1"/>
    <col min="14849" max="14849" width="28.6333333333333" style="1" customWidth="1"/>
    <col min="14850" max="14852" width="18.6333333333333" style="1" customWidth="1"/>
    <col min="14853" max="15104" width="10" style="1" customWidth="1"/>
    <col min="15105" max="15105" width="28.6333333333333" style="1" customWidth="1"/>
    <col min="15106" max="15108" width="18.6333333333333" style="1" customWidth="1"/>
    <col min="15109" max="15360" width="10" style="1" customWidth="1"/>
    <col min="15361" max="15361" width="28.6333333333333" style="1" customWidth="1"/>
    <col min="15362" max="15364" width="18.6333333333333" style="1" customWidth="1"/>
    <col min="15365" max="15616" width="10" style="1" customWidth="1"/>
    <col min="15617" max="15617" width="28.6333333333333" style="1" customWidth="1"/>
    <col min="15618" max="15620" width="18.6333333333333" style="1" customWidth="1"/>
    <col min="15621" max="15872" width="10" style="1" customWidth="1"/>
    <col min="15873" max="15873" width="28.6333333333333" style="1" customWidth="1"/>
    <col min="15874" max="15876" width="18.6333333333333" style="1" customWidth="1"/>
    <col min="15877" max="16128" width="10" style="1" customWidth="1"/>
    <col min="16129" max="16129" width="28.6333333333333" style="1" customWidth="1"/>
    <col min="16130" max="16132" width="18.6333333333333" style="1" customWidth="1"/>
    <col min="16133" max="16382" width="10" style="1" customWidth="1"/>
    <col min="16383" max="16384" width="10" style="1"/>
  </cols>
  <sheetData>
    <row r="1" ht="22.5" hidden="1" spans="1:3">
      <c r="A1" s="2">
        <v>0</v>
      </c>
      <c r="B1" s="2" t="s">
        <v>121</v>
      </c>
      <c r="C1" s="2" t="s">
        <v>1</v>
      </c>
    </row>
    <row r="2" ht="22.5" hidden="1" spans="1:4">
      <c r="A2" s="2">
        <v>0</v>
      </c>
      <c r="B2" s="2" t="s">
        <v>3</v>
      </c>
      <c r="C2" s="2" t="s">
        <v>122</v>
      </c>
      <c r="D2" s="2" t="s">
        <v>5</v>
      </c>
    </row>
    <row r="3" hidden="1" spans="1:4">
      <c r="A3" s="2">
        <v>0</v>
      </c>
      <c r="B3" s="2" t="s">
        <v>123</v>
      </c>
      <c r="C3" s="2" t="s">
        <v>124</v>
      </c>
      <c r="D3" s="2" t="s">
        <v>125</v>
      </c>
    </row>
    <row r="4" ht="24.95" customHeight="1" spans="1:4">
      <c r="A4" s="2">
        <v>0</v>
      </c>
      <c r="C4" s="3" t="s">
        <v>126</v>
      </c>
      <c r="D4" s="4"/>
    </row>
    <row r="5" ht="36.95" customHeight="1" spans="1:4">
      <c r="A5" s="2">
        <v>0</v>
      </c>
      <c r="C5" s="5" t="s">
        <v>127</v>
      </c>
      <c r="D5" s="5"/>
    </row>
    <row r="6" ht="24.95" customHeight="1" spans="1:4">
      <c r="A6" s="2">
        <v>0</v>
      </c>
      <c r="C6" s="4"/>
      <c r="D6" s="6" t="s">
        <v>10</v>
      </c>
    </row>
    <row r="7" ht="24.95" customHeight="1" spans="1:4">
      <c r="A7" s="2">
        <v>0</v>
      </c>
      <c r="C7" s="7" t="s">
        <v>128</v>
      </c>
      <c r="D7" s="7" t="s">
        <v>16</v>
      </c>
    </row>
    <row r="8" ht="20" customHeight="1" spans="1:4">
      <c r="A8" s="2" t="s">
        <v>15</v>
      </c>
      <c r="B8" s="2" t="s">
        <v>129</v>
      </c>
      <c r="C8" s="8" t="s">
        <v>130</v>
      </c>
      <c r="D8" s="9">
        <f>D9+D10</f>
        <v>128.51</v>
      </c>
    </row>
    <row r="9" ht="20" customHeight="1" spans="1:4">
      <c r="A9" s="2" t="s">
        <v>15</v>
      </c>
      <c r="B9" s="2" t="s">
        <v>131</v>
      </c>
      <c r="C9" s="8" t="s">
        <v>132</v>
      </c>
      <c r="D9" s="9">
        <v>21.31</v>
      </c>
    </row>
    <row r="10" ht="20" customHeight="1" spans="1:4">
      <c r="A10" s="2" t="s">
        <v>15</v>
      </c>
      <c r="B10" s="2" t="s">
        <v>133</v>
      </c>
      <c r="C10" s="8" t="s">
        <v>33</v>
      </c>
      <c r="D10" s="10">
        <v>107.2</v>
      </c>
    </row>
    <row r="11" ht="20" customHeight="1" spans="1:4">
      <c r="A11" s="2" t="s">
        <v>15</v>
      </c>
      <c r="B11" s="2" t="s">
        <v>134</v>
      </c>
      <c r="C11" s="8" t="s">
        <v>135</v>
      </c>
      <c r="D11" s="9">
        <f>D12+D13</f>
        <v>133.27</v>
      </c>
    </row>
    <row r="12" ht="20" customHeight="1" spans="1:4">
      <c r="A12" s="2" t="s">
        <v>15</v>
      </c>
      <c r="B12" s="2" t="s">
        <v>136</v>
      </c>
      <c r="C12" s="8" t="s">
        <v>132</v>
      </c>
      <c r="D12" s="9">
        <v>21.92</v>
      </c>
    </row>
    <row r="13" ht="20" customHeight="1" spans="1:4">
      <c r="A13" s="2" t="s">
        <v>15</v>
      </c>
      <c r="B13" s="2" t="s">
        <v>137</v>
      </c>
      <c r="C13" s="8" t="s">
        <v>33</v>
      </c>
      <c r="D13" s="9">
        <v>111.35</v>
      </c>
    </row>
    <row r="14" ht="20" customHeight="1" spans="1:4">
      <c r="A14" s="2" t="s">
        <v>15</v>
      </c>
      <c r="B14" s="2" t="s">
        <v>138</v>
      </c>
      <c r="C14" s="8" t="s">
        <v>139</v>
      </c>
      <c r="D14" s="9">
        <f>D15+D16+D17+D19+D18+D20+D21</f>
        <v>113.63</v>
      </c>
    </row>
    <row r="15" ht="20" customHeight="1" spans="1:4">
      <c r="A15" s="2" t="s">
        <v>15</v>
      </c>
      <c r="B15" s="2" t="s">
        <v>140</v>
      </c>
      <c r="C15" s="8" t="s">
        <v>141</v>
      </c>
      <c r="D15" s="9">
        <v>1.66</v>
      </c>
    </row>
    <row r="16" ht="20" customHeight="1" spans="1:4">
      <c r="A16" s="2" t="s">
        <v>15</v>
      </c>
      <c r="B16" s="2" t="s">
        <v>142</v>
      </c>
      <c r="C16" s="8" t="s">
        <v>143</v>
      </c>
      <c r="D16" s="9">
        <v>2.33</v>
      </c>
    </row>
    <row r="17" ht="20" customHeight="1" spans="1:4">
      <c r="A17" s="2" t="s">
        <v>15</v>
      </c>
      <c r="B17" s="2" t="s">
        <v>144</v>
      </c>
      <c r="C17" s="8" t="s">
        <v>145</v>
      </c>
      <c r="D17" s="9">
        <v>94.26</v>
      </c>
    </row>
    <row r="18" ht="20" customHeight="1" spans="1:4">
      <c r="A18" s="2" t="s">
        <v>15</v>
      </c>
      <c r="B18" s="2" t="s">
        <v>146</v>
      </c>
      <c r="C18" s="8" t="s">
        <v>147</v>
      </c>
      <c r="D18" s="9">
        <v>15.38</v>
      </c>
    </row>
    <row r="19" ht="20" customHeight="1" spans="1:4">
      <c r="A19" s="2" t="s">
        <v>15</v>
      </c>
      <c r="B19" s="2" t="s">
        <v>148</v>
      </c>
      <c r="C19" s="8" t="s">
        <v>149</v>
      </c>
      <c r="D19" s="9">
        <v>0</v>
      </c>
    </row>
    <row r="20" ht="20" customHeight="1" spans="1:4">
      <c r="A20" s="2" t="s">
        <v>15</v>
      </c>
      <c r="B20" s="2" t="s">
        <v>150</v>
      </c>
      <c r="C20" s="8" t="s">
        <v>151</v>
      </c>
      <c r="D20" s="9">
        <v>0</v>
      </c>
    </row>
    <row r="21" ht="20" customHeight="1" spans="1:4">
      <c r="A21" s="2" t="s">
        <v>15</v>
      </c>
      <c r="B21" s="2" t="s">
        <v>152</v>
      </c>
      <c r="C21" s="8" t="s">
        <v>153</v>
      </c>
      <c r="D21" s="9">
        <v>0</v>
      </c>
    </row>
    <row r="22" ht="20" customHeight="1" spans="1:4">
      <c r="A22" s="2" t="s">
        <v>15</v>
      </c>
      <c r="B22" s="2" t="s">
        <v>154</v>
      </c>
      <c r="C22" s="8" t="s">
        <v>155</v>
      </c>
      <c r="D22" s="9">
        <f>D23+D24</f>
        <v>0</v>
      </c>
    </row>
    <row r="23" ht="20" customHeight="1" spans="1:4">
      <c r="A23" s="2" t="s">
        <v>15</v>
      </c>
      <c r="B23" s="2" t="s">
        <v>156</v>
      </c>
      <c r="C23" s="8" t="s">
        <v>32</v>
      </c>
      <c r="D23" s="9">
        <v>0</v>
      </c>
    </row>
    <row r="24" ht="20" customHeight="1" spans="1:4">
      <c r="A24" s="2" t="s">
        <v>15</v>
      </c>
      <c r="B24" s="2" t="s">
        <v>157</v>
      </c>
      <c r="C24" s="8" t="s">
        <v>33</v>
      </c>
      <c r="D24" s="9">
        <v>0</v>
      </c>
    </row>
    <row r="25" ht="20" customHeight="1" spans="1:4">
      <c r="A25" s="2" t="s">
        <v>15</v>
      </c>
      <c r="B25" s="2" t="s">
        <v>158</v>
      </c>
      <c r="C25" s="8" t="s">
        <v>159</v>
      </c>
      <c r="D25" s="9">
        <f>D26+D27</f>
        <v>4.43</v>
      </c>
    </row>
    <row r="26" ht="20" customHeight="1" spans="1:4">
      <c r="A26" s="2" t="s">
        <v>15</v>
      </c>
      <c r="B26" s="2" t="s">
        <v>160</v>
      </c>
      <c r="C26" s="8" t="s">
        <v>32</v>
      </c>
      <c r="D26" s="9">
        <v>0.73</v>
      </c>
    </row>
    <row r="27" ht="20" customHeight="1" spans="1:4">
      <c r="A27" s="2" t="s">
        <v>15</v>
      </c>
      <c r="B27" s="2" t="s">
        <v>161</v>
      </c>
      <c r="C27" s="8" t="s">
        <v>33</v>
      </c>
      <c r="D27" s="9">
        <v>3.7</v>
      </c>
    </row>
    <row r="28" ht="20" customHeight="1" spans="1:4">
      <c r="A28" s="2" t="s">
        <v>15</v>
      </c>
      <c r="B28" s="2" t="s">
        <v>162</v>
      </c>
      <c r="C28" s="8" t="s">
        <v>163</v>
      </c>
      <c r="D28" s="9">
        <f>D29+D30</f>
        <v>247.09</v>
      </c>
    </row>
    <row r="29" ht="20" customHeight="1" spans="3:4">
      <c r="C29" s="8" t="s">
        <v>132</v>
      </c>
      <c r="D29" s="9">
        <v>25.3</v>
      </c>
    </row>
    <row r="30" ht="20" customHeight="1" spans="3:4">
      <c r="C30" s="11" t="s">
        <v>33</v>
      </c>
      <c r="D30" s="9">
        <v>221.79</v>
      </c>
    </row>
    <row r="31" ht="20" customHeight="1" spans="3:4">
      <c r="C31" s="8" t="s">
        <v>164</v>
      </c>
      <c r="D31" s="9">
        <f>D32+D33</f>
        <v>247.8</v>
      </c>
    </row>
    <row r="32" ht="20" customHeight="1" spans="3:4">
      <c r="C32" s="8" t="s">
        <v>132</v>
      </c>
      <c r="D32" s="9">
        <v>25.41</v>
      </c>
    </row>
    <row r="33" ht="20" customHeight="1" spans="3:4">
      <c r="C33" s="8" t="s">
        <v>33</v>
      </c>
      <c r="D33" s="9">
        <v>222.39</v>
      </c>
    </row>
  </sheetData>
  <mergeCells count="1">
    <mergeCell ref="C5:D5"/>
  </mergeCells>
  <printOptions horizontalCentered="1"/>
  <pageMargins left="0.51" right="0.51" top="0.79" bottom="0.79" header="0" footer="0"/>
  <pageSetup paperSize="9" fitToHeight="0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1-1</vt:lpstr>
      <vt:lpstr>1-2</vt:lpstr>
      <vt:lpstr>1-3</vt:lpstr>
      <vt:lpstr>2-1</vt:lpstr>
      <vt:lpstr>2-2</vt:lpstr>
      <vt:lpstr>2-3</vt:lpstr>
      <vt:lpstr>2-4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cp:lastPrinted>2023-01-28T13:09:00Z</cp:lastPrinted>
  <dcterms:modified xsi:type="dcterms:W3CDTF">2025-11-11T08:59:14Z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0ECF55319D9C4DD58FB2E27B19987C34</vt:lpwstr>
  </property>
  <property fmtid="{D5CDD505-2E9C-101B-9397-08002B2CF9AE}" pid="4" name="KSOReadingLayout">
    <vt:bool>true</vt:bool>
  </property>
</Properties>
</file>